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tables/table1.xml" ContentType="application/vnd.openxmlformats-officedocument.spreadsheetml.table+xml"/>
  <Override PartName="/xl/pivotTables/pivotTable1.xml" ContentType="application/vnd.openxmlformats-officedocument.spreadsheetml.pivotTable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629"/>
  <workbookPr/>
  <mc:AlternateContent xmlns:mc="http://schemas.openxmlformats.org/markup-compatibility/2006">
    <mc:Choice Requires="x15">
      <x15ac:absPath xmlns:x15ac="http://schemas.microsoft.com/office/spreadsheetml/2010/11/ac" url="G:\Meu Drive\8 - MARKETING\Larissa\Atualização de Downloads\"/>
    </mc:Choice>
  </mc:AlternateContent>
  <xr:revisionPtr revIDLastSave="0" documentId="13_ncr:1_{41D0A589-D759-4AB6-B7F2-60CAE0E86BED}" xr6:coauthVersionLast="43" xr6:coauthVersionMax="43" xr10:uidLastSave="{00000000-0000-0000-0000-000000000000}"/>
  <bookViews>
    <workbookView xWindow="-120" yWindow="-120" windowWidth="19440" windowHeight="15000" activeTab="1" xr2:uid="{00000000-000D-0000-FFFF-FFFF00000000}"/>
  </bookViews>
  <sheets>
    <sheet name="BEM VINDO" sheetId="5" r:id="rId1"/>
    <sheet name="Dados de Vendas" sheetId="1" r:id="rId2"/>
    <sheet name="PARETO" sheetId="3" r:id="rId3"/>
  </sheets>
  <externalReferences>
    <externalReference r:id="rId4"/>
  </externalReferences>
  <definedNames>
    <definedName name="_xlnm._FilterDatabase" localSheetId="1" hidden="1">'Dados de Vendas'!$A$1:$X$92</definedName>
    <definedName name="_xlnm.Print_Area" localSheetId="1">'Dados de Vendas'!$A$1:$X$92</definedName>
    <definedName name="COM">[1]RELACIONAMENTOS!$Q$2:$S$11</definedName>
    <definedName name="custo">'Dados de Vendas'!$AD$3</definedName>
    <definedName name="estados">[1]RELACIONAMENTOS!$J$10:$N$11</definedName>
    <definedName name="_xlnm.Print_Titles" localSheetId="1">'Dados de Vendas'!$1:$1</definedName>
    <definedName name="Z_215F53DE_CE39_4C1C_A697_0D347C2A8CA1_.wvu.FilterData" localSheetId="1" hidden="1">'Dados de Vendas'!$A$1:$X$92</definedName>
    <definedName name="Z_215F53DE_CE39_4C1C_A697_0D347C2A8CA1_.wvu.PrintArea" localSheetId="1" hidden="1">'Dados de Vendas'!$A$1:$X$92</definedName>
    <definedName name="Z_215F53DE_CE39_4C1C_A697_0D347C2A8CA1_.wvu.PrintTitles" localSheetId="1" hidden="1">'Dados de Vendas'!$1:$1</definedName>
    <definedName name="Z_EFDBADFE_B0A7_4DD6_A82E_530BFDDC5B60_.wvu.Cols" localSheetId="1" hidden="1">'Dados de Vendas'!$C:$D</definedName>
    <definedName name="Z_EFDBADFE_B0A7_4DD6_A82E_530BFDDC5B60_.wvu.FilterData" localSheetId="1" hidden="1">'Dados de Vendas'!$A$1:$X$92</definedName>
    <definedName name="Z_EFDBADFE_B0A7_4DD6_A82E_530BFDDC5B60_.wvu.PrintArea" localSheetId="1" hidden="1">'Dados de Vendas'!$A$1:$X$92</definedName>
    <definedName name="Z_EFDBADFE_B0A7_4DD6_A82E_530BFDDC5B60_.wvu.PrintTitles" localSheetId="1" hidden="1">'Dados de Vendas'!$1:$1</definedName>
  </definedNames>
  <calcPr calcId="191029"/>
  <pivotCaches>
    <pivotCache cacheId="0" r:id="rId5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2" i="1" l="1"/>
  <c r="G2" i="1"/>
  <c r="I2" i="1" s="1"/>
  <c r="H2" i="1"/>
  <c r="J2" i="1"/>
  <c r="K2" i="1"/>
  <c r="L2" i="1"/>
  <c r="M2" i="1"/>
  <c r="N2" i="1"/>
  <c r="O2" i="1"/>
  <c r="Q2" i="1"/>
  <c r="R2" i="1"/>
  <c r="U2" i="1"/>
  <c r="V2" i="1"/>
  <c r="W2" i="1"/>
  <c r="E3" i="1"/>
  <c r="V3" i="1" s="1"/>
  <c r="G3" i="1"/>
  <c r="H3" i="1"/>
  <c r="J3" i="1"/>
  <c r="K3" i="1"/>
  <c r="L3" i="1"/>
  <c r="M3" i="1"/>
  <c r="N3" i="1"/>
  <c r="O3" i="1"/>
  <c r="Q3" i="1"/>
  <c r="T3" i="1" s="1"/>
  <c r="R3" i="1"/>
  <c r="U3" i="1"/>
  <c r="W3" i="1"/>
  <c r="E4" i="1"/>
  <c r="Q4" i="1" s="1"/>
  <c r="G4" i="1"/>
  <c r="I4" i="1" s="1"/>
  <c r="H4" i="1"/>
  <c r="J4" i="1"/>
  <c r="K4" i="1"/>
  <c r="L4" i="1"/>
  <c r="M4" i="1"/>
  <c r="N4" i="1"/>
  <c r="O4" i="1"/>
  <c r="R4" i="1"/>
  <c r="V4" i="1"/>
  <c r="W4" i="1"/>
  <c r="E5" i="1"/>
  <c r="V5" i="1" s="1"/>
  <c r="G5" i="1"/>
  <c r="H5" i="1"/>
  <c r="J5" i="1"/>
  <c r="K5" i="1"/>
  <c r="L5" i="1"/>
  <c r="M5" i="1"/>
  <c r="N5" i="1"/>
  <c r="O5" i="1"/>
  <c r="Q5" i="1"/>
  <c r="T5" i="1" s="1"/>
  <c r="R5" i="1"/>
  <c r="S5" i="1"/>
  <c r="U5" i="1"/>
  <c r="W5" i="1"/>
  <c r="E6" i="1"/>
  <c r="G6" i="1"/>
  <c r="H6" i="1"/>
  <c r="J6" i="1"/>
  <c r="K6" i="1"/>
  <c r="L6" i="1"/>
  <c r="M6" i="1"/>
  <c r="N6" i="1"/>
  <c r="O6" i="1"/>
  <c r="Q6" i="1"/>
  <c r="T6" i="1" s="1"/>
  <c r="R6" i="1"/>
  <c r="U6" i="1"/>
  <c r="V6" i="1"/>
  <c r="W6" i="1"/>
  <c r="E7" i="1"/>
  <c r="V7" i="1" s="1"/>
  <c r="G7" i="1"/>
  <c r="H7" i="1"/>
  <c r="J7" i="1"/>
  <c r="K7" i="1"/>
  <c r="L7" i="1"/>
  <c r="M7" i="1"/>
  <c r="N7" i="1"/>
  <c r="O7" i="1"/>
  <c r="R7" i="1"/>
  <c r="U7" i="1"/>
  <c r="W7" i="1"/>
  <c r="E8" i="1"/>
  <c r="Q8" i="1" s="1"/>
  <c r="G8" i="1"/>
  <c r="I8" i="1" s="1"/>
  <c r="H8" i="1"/>
  <c r="J8" i="1"/>
  <c r="K8" i="1"/>
  <c r="L8" i="1"/>
  <c r="M8" i="1"/>
  <c r="N8" i="1"/>
  <c r="O8" i="1"/>
  <c r="R8" i="1"/>
  <c r="T8" i="1" s="1"/>
  <c r="V8" i="1"/>
  <c r="W8" i="1"/>
  <c r="E9" i="1"/>
  <c r="V9" i="1" s="1"/>
  <c r="G9" i="1"/>
  <c r="H9" i="1"/>
  <c r="J9" i="1"/>
  <c r="K9" i="1"/>
  <c r="L9" i="1"/>
  <c r="M9" i="1"/>
  <c r="N9" i="1"/>
  <c r="O9" i="1"/>
  <c r="R9" i="1"/>
  <c r="W9" i="1"/>
  <c r="E10" i="1"/>
  <c r="V10" i="1" s="1"/>
  <c r="G10" i="1"/>
  <c r="H10" i="1"/>
  <c r="I10" i="1"/>
  <c r="J10" i="1"/>
  <c r="K10" i="1"/>
  <c r="L10" i="1"/>
  <c r="M10" i="1"/>
  <c r="N10" i="1"/>
  <c r="O10" i="1"/>
  <c r="Q10" i="1"/>
  <c r="R10" i="1"/>
  <c r="T10" i="1" s="1"/>
  <c r="U10" i="1"/>
  <c r="W10" i="1"/>
  <c r="E11" i="1"/>
  <c r="V11" i="1" s="1"/>
  <c r="G11" i="1"/>
  <c r="H11" i="1"/>
  <c r="J11" i="1"/>
  <c r="K11" i="1"/>
  <c r="L11" i="1"/>
  <c r="M11" i="1"/>
  <c r="N11" i="1"/>
  <c r="O11" i="1"/>
  <c r="R11" i="1"/>
  <c r="U11" i="1"/>
  <c r="E12" i="1"/>
  <c r="Q12" i="1" s="1"/>
  <c r="G12" i="1"/>
  <c r="H12" i="1"/>
  <c r="J12" i="1"/>
  <c r="K12" i="1"/>
  <c r="L12" i="1"/>
  <c r="M12" i="1"/>
  <c r="N12" i="1"/>
  <c r="O12" i="1"/>
  <c r="R12" i="1"/>
  <c r="V12" i="1"/>
  <c r="W12" i="1"/>
  <c r="E13" i="1"/>
  <c r="V13" i="1" s="1"/>
  <c r="G13" i="1"/>
  <c r="H13" i="1"/>
  <c r="I13" i="1" s="1"/>
  <c r="J13" i="1"/>
  <c r="K13" i="1"/>
  <c r="L13" i="1"/>
  <c r="M13" i="1"/>
  <c r="N13" i="1"/>
  <c r="O13" i="1"/>
  <c r="Q13" i="1"/>
  <c r="R13" i="1"/>
  <c r="U13" i="1"/>
  <c r="W13" i="1"/>
  <c r="E14" i="1"/>
  <c r="Q14" i="1" s="1"/>
  <c r="T14" i="1" s="1"/>
  <c r="G14" i="1"/>
  <c r="I14" i="1" s="1"/>
  <c r="H14" i="1"/>
  <c r="J14" i="1"/>
  <c r="K14" i="1"/>
  <c r="L14" i="1"/>
  <c r="M14" i="1"/>
  <c r="N14" i="1"/>
  <c r="O14" i="1"/>
  <c r="R14" i="1"/>
  <c r="U14" i="1"/>
  <c r="E15" i="1"/>
  <c r="V15" i="1" s="1"/>
  <c r="G15" i="1"/>
  <c r="I15" i="1" s="1"/>
  <c r="H15" i="1"/>
  <c r="J15" i="1"/>
  <c r="K15" i="1"/>
  <c r="L15" i="1"/>
  <c r="M15" i="1"/>
  <c r="N15" i="1"/>
  <c r="O15" i="1"/>
  <c r="Q15" i="1"/>
  <c r="R15" i="1"/>
  <c r="W15" i="1"/>
  <c r="E16" i="1"/>
  <c r="Q16" i="1" s="1"/>
  <c r="T16" i="1" s="1"/>
  <c r="G16" i="1"/>
  <c r="H16" i="1"/>
  <c r="I16" i="1"/>
  <c r="J16" i="1"/>
  <c r="K16" i="1"/>
  <c r="L16" i="1"/>
  <c r="M16" i="1"/>
  <c r="N16" i="1"/>
  <c r="O16" i="1"/>
  <c r="R16" i="1"/>
  <c r="V16" i="1"/>
  <c r="E17" i="1"/>
  <c r="V17" i="1" s="1"/>
  <c r="G17" i="1"/>
  <c r="H17" i="1"/>
  <c r="I17" i="1" s="1"/>
  <c r="J17" i="1"/>
  <c r="K17" i="1"/>
  <c r="L17" i="1"/>
  <c r="M17" i="1"/>
  <c r="N17" i="1"/>
  <c r="O17" i="1"/>
  <c r="Q17" i="1"/>
  <c r="R17" i="1"/>
  <c r="U17" i="1"/>
  <c r="W17" i="1"/>
  <c r="E18" i="1"/>
  <c r="Q18" i="1" s="1"/>
  <c r="G18" i="1"/>
  <c r="I18" i="1" s="1"/>
  <c r="H18" i="1"/>
  <c r="J18" i="1"/>
  <c r="K18" i="1"/>
  <c r="L18" i="1"/>
  <c r="M18" i="1"/>
  <c r="N18" i="1"/>
  <c r="O18" i="1"/>
  <c r="R18" i="1"/>
  <c r="U18" i="1"/>
  <c r="V18" i="1"/>
  <c r="E19" i="1"/>
  <c r="V19" i="1" s="1"/>
  <c r="G19" i="1"/>
  <c r="H19" i="1"/>
  <c r="J19" i="1"/>
  <c r="K19" i="1"/>
  <c r="L19" i="1"/>
  <c r="M19" i="1"/>
  <c r="N19" i="1"/>
  <c r="O19" i="1"/>
  <c r="Q19" i="1"/>
  <c r="R19" i="1"/>
  <c r="U19" i="1"/>
  <c r="W19" i="1"/>
  <c r="E20" i="1"/>
  <c r="Q20" i="1" s="1"/>
  <c r="S20" i="1" s="1"/>
  <c r="G20" i="1"/>
  <c r="I20" i="1" s="1"/>
  <c r="H20" i="1"/>
  <c r="J20" i="1"/>
  <c r="K20" i="1"/>
  <c r="L20" i="1"/>
  <c r="M20" i="1"/>
  <c r="N20" i="1"/>
  <c r="O20" i="1"/>
  <c r="R20" i="1"/>
  <c r="E21" i="1"/>
  <c r="V21" i="1" s="1"/>
  <c r="G21" i="1"/>
  <c r="H21" i="1"/>
  <c r="J21" i="1"/>
  <c r="K21" i="1"/>
  <c r="L21" i="1"/>
  <c r="M21" i="1"/>
  <c r="N21" i="1"/>
  <c r="O21" i="1"/>
  <c r="R21" i="1"/>
  <c r="U21" i="1"/>
  <c r="E22" i="1"/>
  <c r="G22" i="1"/>
  <c r="H22" i="1"/>
  <c r="J22" i="1"/>
  <c r="K22" i="1"/>
  <c r="L22" i="1"/>
  <c r="M22" i="1"/>
  <c r="N22" i="1"/>
  <c r="O22" i="1"/>
  <c r="Q22" i="1"/>
  <c r="T22" i="1" s="1"/>
  <c r="R22" i="1"/>
  <c r="U22" i="1"/>
  <c r="V22" i="1"/>
  <c r="W22" i="1"/>
  <c r="E23" i="1"/>
  <c r="V23" i="1" s="1"/>
  <c r="G23" i="1"/>
  <c r="H23" i="1"/>
  <c r="J23" i="1"/>
  <c r="K23" i="1"/>
  <c r="L23" i="1"/>
  <c r="M23" i="1"/>
  <c r="N23" i="1"/>
  <c r="O23" i="1"/>
  <c r="Q23" i="1"/>
  <c r="R23" i="1"/>
  <c r="U23" i="1"/>
  <c r="W23" i="1"/>
  <c r="E24" i="1"/>
  <c r="Q24" i="1" s="1"/>
  <c r="G24" i="1"/>
  <c r="I24" i="1" s="1"/>
  <c r="H24" i="1"/>
  <c r="J24" i="1"/>
  <c r="K24" i="1"/>
  <c r="L24" i="1"/>
  <c r="M24" i="1"/>
  <c r="N24" i="1"/>
  <c r="O24" i="1"/>
  <c r="R24" i="1"/>
  <c r="T24" i="1" s="1"/>
  <c r="V24" i="1"/>
  <c r="W24" i="1"/>
  <c r="E25" i="1"/>
  <c r="V25" i="1" s="1"/>
  <c r="G25" i="1"/>
  <c r="H25" i="1"/>
  <c r="I25" i="1" s="1"/>
  <c r="J25" i="1"/>
  <c r="K25" i="1"/>
  <c r="L25" i="1"/>
  <c r="M25" i="1"/>
  <c r="N25" i="1"/>
  <c r="O25" i="1"/>
  <c r="R25" i="1"/>
  <c r="W25" i="1"/>
  <c r="E26" i="1"/>
  <c r="G26" i="1"/>
  <c r="H26" i="1"/>
  <c r="I26" i="1"/>
  <c r="J26" i="1"/>
  <c r="K26" i="1"/>
  <c r="L26" i="1"/>
  <c r="M26" i="1"/>
  <c r="N26" i="1"/>
  <c r="O26" i="1"/>
  <c r="Q26" i="1"/>
  <c r="R26" i="1"/>
  <c r="T26" i="1" s="1"/>
  <c r="U26" i="1"/>
  <c r="V26" i="1"/>
  <c r="W26" i="1"/>
  <c r="E27" i="1"/>
  <c r="V27" i="1" s="1"/>
  <c r="G27" i="1"/>
  <c r="H27" i="1"/>
  <c r="J27" i="1"/>
  <c r="K27" i="1"/>
  <c r="L27" i="1"/>
  <c r="M27" i="1"/>
  <c r="N27" i="1"/>
  <c r="O27" i="1"/>
  <c r="R27" i="1"/>
  <c r="U27" i="1"/>
  <c r="E28" i="1"/>
  <c r="Q28" i="1" s="1"/>
  <c r="G28" i="1"/>
  <c r="H28" i="1"/>
  <c r="J28" i="1"/>
  <c r="K28" i="1"/>
  <c r="L28" i="1"/>
  <c r="M28" i="1"/>
  <c r="N28" i="1"/>
  <c r="O28" i="1"/>
  <c r="R28" i="1"/>
  <c r="V28" i="1"/>
  <c r="W28" i="1"/>
  <c r="E29" i="1"/>
  <c r="V29" i="1" s="1"/>
  <c r="G29" i="1"/>
  <c r="H29" i="1"/>
  <c r="I29" i="1" s="1"/>
  <c r="J29" i="1"/>
  <c r="K29" i="1"/>
  <c r="L29" i="1"/>
  <c r="M29" i="1"/>
  <c r="N29" i="1"/>
  <c r="O29" i="1"/>
  <c r="Q29" i="1"/>
  <c r="R29" i="1"/>
  <c r="U29" i="1"/>
  <c r="W29" i="1"/>
  <c r="E30" i="1"/>
  <c r="Q30" i="1" s="1"/>
  <c r="T30" i="1" s="1"/>
  <c r="G30" i="1"/>
  <c r="H30" i="1"/>
  <c r="J30" i="1"/>
  <c r="K30" i="1"/>
  <c r="L30" i="1"/>
  <c r="M30" i="1"/>
  <c r="N30" i="1"/>
  <c r="O30" i="1"/>
  <c r="R30" i="1"/>
  <c r="U30" i="1"/>
  <c r="E31" i="1"/>
  <c r="V31" i="1" s="1"/>
  <c r="G31" i="1"/>
  <c r="I31" i="1" s="1"/>
  <c r="H31" i="1"/>
  <c r="J31" i="1"/>
  <c r="K31" i="1"/>
  <c r="L31" i="1"/>
  <c r="M31" i="1"/>
  <c r="N31" i="1"/>
  <c r="O31" i="1"/>
  <c r="Q31" i="1"/>
  <c r="R31" i="1"/>
  <c r="W31" i="1"/>
  <c r="E32" i="1"/>
  <c r="Q32" i="1" s="1"/>
  <c r="T32" i="1" s="1"/>
  <c r="G32" i="1"/>
  <c r="H32" i="1"/>
  <c r="I32" i="1"/>
  <c r="J32" i="1"/>
  <c r="K32" i="1"/>
  <c r="L32" i="1"/>
  <c r="M32" i="1"/>
  <c r="N32" i="1"/>
  <c r="O32" i="1"/>
  <c r="R32" i="1"/>
  <c r="V32" i="1"/>
  <c r="E33" i="1"/>
  <c r="V33" i="1" s="1"/>
  <c r="G33" i="1"/>
  <c r="H33" i="1"/>
  <c r="I33" i="1" s="1"/>
  <c r="J33" i="1"/>
  <c r="K33" i="1"/>
  <c r="L33" i="1"/>
  <c r="M33" i="1"/>
  <c r="N33" i="1"/>
  <c r="O33" i="1"/>
  <c r="Q33" i="1"/>
  <c r="R33" i="1"/>
  <c r="U33" i="1"/>
  <c r="W33" i="1"/>
  <c r="E34" i="1"/>
  <c r="Q34" i="1" s="1"/>
  <c r="T34" i="1" s="1"/>
  <c r="G34" i="1"/>
  <c r="I34" i="1" s="1"/>
  <c r="H34" i="1"/>
  <c r="J34" i="1"/>
  <c r="K34" i="1"/>
  <c r="L34" i="1"/>
  <c r="M34" i="1"/>
  <c r="N34" i="1"/>
  <c r="O34" i="1"/>
  <c r="R34" i="1"/>
  <c r="V34" i="1"/>
  <c r="W34" i="1"/>
  <c r="E35" i="1"/>
  <c r="V35" i="1" s="1"/>
  <c r="G35" i="1"/>
  <c r="H35" i="1"/>
  <c r="I35" i="1" s="1"/>
  <c r="J35" i="1"/>
  <c r="K35" i="1"/>
  <c r="L35" i="1"/>
  <c r="M35" i="1"/>
  <c r="N35" i="1"/>
  <c r="O35" i="1"/>
  <c r="Q35" i="1"/>
  <c r="R35" i="1"/>
  <c r="U35" i="1"/>
  <c r="W35" i="1"/>
  <c r="E36" i="1"/>
  <c r="G36" i="1"/>
  <c r="I36" i="1" s="1"/>
  <c r="H36" i="1"/>
  <c r="J36" i="1"/>
  <c r="K36" i="1"/>
  <c r="L36" i="1"/>
  <c r="M36" i="1"/>
  <c r="N36" i="1"/>
  <c r="O36" i="1"/>
  <c r="Q36" i="1"/>
  <c r="R36" i="1"/>
  <c r="U36" i="1"/>
  <c r="V36" i="1"/>
  <c r="W36" i="1"/>
  <c r="E37" i="1"/>
  <c r="V37" i="1" s="1"/>
  <c r="G37" i="1"/>
  <c r="H37" i="1"/>
  <c r="J37" i="1"/>
  <c r="K37" i="1"/>
  <c r="L37" i="1"/>
  <c r="M37" i="1"/>
  <c r="N37" i="1"/>
  <c r="O37" i="1"/>
  <c r="Q37" i="1"/>
  <c r="R37" i="1"/>
  <c r="S37" i="1"/>
  <c r="U37" i="1"/>
  <c r="W37" i="1"/>
  <c r="E38" i="1"/>
  <c r="Q38" i="1" s="1"/>
  <c r="G38" i="1"/>
  <c r="I38" i="1" s="1"/>
  <c r="H38" i="1"/>
  <c r="J38" i="1"/>
  <c r="K38" i="1"/>
  <c r="L38" i="1"/>
  <c r="M38" i="1"/>
  <c r="N38" i="1"/>
  <c r="O38" i="1"/>
  <c r="R38" i="1"/>
  <c r="W38" i="1"/>
  <c r="E39" i="1"/>
  <c r="W39" i="1" s="1"/>
  <c r="G39" i="1"/>
  <c r="H39" i="1"/>
  <c r="I39" i="1" s="1"/>
  <c r="J39" i="1"/>
  <c r="K39" i="1"/>
  <c r="L39" i="1"/>
  <c r="M39" i="1"/>
  <c r="N39" i="1"/>
  <c r="O39" i="1"/>
  <c r="R39" i="1"/>
  <c r="V39" i="1"/>
  <c r="E40" i="1"/>
  <c r="G40" i="1"/>
  <c r="H40" i="1"/>
  <c r="J40" i="1"/>
  <c r="K40" i="1"/>
  <c r="L40" i="1"/>
  <c r="M40" i="1"/>
  <c r="N40" i="1"/>
  <c r="O40" i="1"/>
  <c r="Q40" i="1"/>
  <c r="R40" i="1"/>
  <c r="U40" i="1"/>
  <c r="V40" i="1"/>
  <c r="W40" i="1"/>
  <c r="E41" i="1"/>
  <c r="V41" i="1" s="1"/>
  <c r="G41" i="1"/>
  <c r="H41" i="1"/>
  <c r="J41" i="1"/>
  <c r="K41" i="1"/>
  <c r="L41" i="1"/>
  <c r="M41" i="1"/>
  <c r="N41" i="1"/>
  <c r="O41" i="1"/>
  <c r="Q41" i="1"/>
  <c r="S41" i="1" s="1"/>
  <c r="R41" i="1"/>
  <c r="W41" i="1"/>
  <c r="E42" i="1"/>
  <c r="V42" i="1" s="1"/>
  <c r="G42" i="1"/>
  <c r="H42" i="1"/>
  <c r="I42" i="1"/>
  <c r="J42" i="1"/>
  <c r="K42" i="1"/>
  <c r="L42" i="1"/>
  <c r="M42" i="1"/>
  <c r="N42" i="1"/>
  <c r="O42" i="1"/>
  <c r="R42" i="1"/>
  <c r="W42" i="1"/>
  <c r="E43" i="1"/>
  <c r="G43" i="1"/>
  <c r="H43" i="1"/>
  <c r="I43" i="1"/>
  <c r="J43" i="1"/>
  <c r="K43" i="1"/>
  <c r="L43" i="1"/>
  <c r="M43" i="1"/>
  <c r="N43" i="1"/>
  <c r="O43" i="1"/>
  <c r="R43" i="1"/>
  <c r="W43" i="1"/>
  <c r="E44" i="1"/>
  <c r="G44" i="1"/>
  <c r="H44" i="1"/>
  <c r="I44" i="1"/>
  <c r="J44" i="1"/>
  <c r="K44" i="1"/>
  <c r="L44" i="1"/>
  <c r="M44" i="1"/>
  <c r="N44" i="1"/>
  <c r="O44" i="1"/>
  <c r="Q44" i="1"/>
  <c r="R44" i="1"/>
  <c r="T44" i="1" s="1"/>
  <c r="U44" i="1"/>
  <c r="V44" i="1"/>
  <c r="W44" i="1"/>
  <c r="E45" i="1"/>
  <c r="G45" i="1"/>
  <c r="H45" i="1"/>
  <c r="J45" i="1"/>
  <c r="K45" i="1"/>
  <c r="L45" i="1"/>
  <c r="M45" i="1"/>
  <c r="N45" i="1"/>
  <c r="O45" i="1"/>
  <c r="R45" i="1"/>
  <c r="E46" i="1"/>
  <c r="G46" i="1"/>
  <c r="H46" i="1"/>
  <c r="J46" i="1"/>
  <c r="K46" i="1"/>
  <c r="L46" i="1"/>
  <c r="M46" i="1"/>
  <c r="N46" i="1"/>
  <c r="O46" i="1"/>
  <c r="R46" i="1"/>
  <c r="V46" i="1"/>
  <c r="E47" i="1"/>
  <c r="W47" i="1" s="1"/>
  <c r="G47" i="1"/>
  <c r="H47" i="1"/>
  <c r="I47" i="1" s="1"/>
  <c r="J47" i="1"/>
  <c r="K47" i="1"/>
  <c r="L47" i="1"/>
  <c r="M47" i="1"/>
  <c r="N47" i="1"/>
  <c r="O47" i="1"/>
  <c r="Q47" i="1"/>
  <c r="R47" i="1"/>
  <c r="U47" i="1"/>
  <c r="V47" i="1"/>
  <c r="E48" i="1"/>
  <c r="G48" i="1"/>
  <c r="H48" i="1"/>
  <c r="J48" i="1"/>
  <c r="K48" i="1"/>
  <c r="L48" i="1"/>
  <c r="M48" i="1"/>
  <c r="N48" i="1"/>
  <c r="O48" i="1"/>
  <c r="Q48" i="1"/>
  <c r="R48" i="1"/>
  <c r="U48" i="1"/>
  <c r="V48" i="1"/>
  <c r="W48" i="1"/>
  <c r="E49" i="1"/>
  <c r="V49" i="1" s="1"/>
  <c r="G49" i="1"/>
  <c r="I49" i="1" s="1"/>
  <c r="H49" i="1"/>
  <c r="J49" i="1"/>
  <c r="K49" i="1"/>
  <c r="L49" i="1"/>
  <c r="M49" i="1"/>
  <c r="N49" i="1"/>
  <c r="O49" i="1"/>
  <c r="R49" i="1"/>
  <c r="W49" i="1"/>
  <c r="E50" i="1"/>
  <c r="G50" i="1"/>
  <c r="H50" i="1"/>
  <c r="I50" i="1"/>
  <c r="J50" i="1"/>
  <c r="K50" i="1"/>
  <c r="L50" i="1"/>
  <c r="M50" i="1"/>
  <c r="N50" i="1"/>
  <c r="O50" i="1"/>
  <c r="R50" i="1"/>
  <c r="V50" i="1"/>
  <c r="W50" i="1"/>
  <c r="E51" i="1"/>
  <c r="G51" i="1"/>
  <c r="I51" i="1" s="1"/>
  <c r="H51" i="1"/>
  <c r="J51" i="1"/>
  <c r="K51" i="1"/>
  <c r="L51" i="1"/>
  <c r="M51" i="1"/>
  <c r="N51" i="1"/>
  <c r="O51" i="1"/>
  <c r="R51" i="1"/>
  <c r="W51" i="1"/>
  <c r="E52" i="1"/>
  <c r="G52" i="1"/>
  <c r="I52" i="1" s="1"/>
  <c r="H52" i="1"/>
  <c r="J52" i="1"/>
  <c r="K52" i="1"/>
  <c r="L52" i="1"/>
  <c r="M52" i="1"/>
  <c r="N52" i="1"/>
  <c r="O52" i="1"/>
  <c r="Q52" i="1"/>
  <c r="T52" i="1" s="1"/>
  <c r="R52" i="1"/>
  <c r="U52" i="1"/>
  <c r="V52" i="1"/>
  <c r="W52" i="1"/>
  <c r="E53" i="1"/>
  <c r="G53" i="1"/>
  <c r="H53" i="1"/>
  <c r="J53" i="1"/>
  <c r="K53" i="1"/>
  <c r="L53" i="1"/>
  <c r="M53" i="1"/>
  <c r="N53" i="1"/>
  <c r="O53" i="1"/>
  <c r="R53" i="1"/>
  <c r="E54" i="1"/>
  <c r="G54" i="1"/>
  <c r="I54" i="1" s="1"/>
  <c r="H54" i="1"/>
  <c r="J54" i="1"/>
  <c r="K54" i="1"/>
  <c r="L54" i="1"/>
  <c r="M54" i="1"/>
  <c r="N54" i="1"/>
  <c r="O54" i="1"/>
  <c r="R54" i="1"/>
  <c r="E55" i="1"/>
  <c r="W55" i="1" s="1"/>
  <c r="G55" i="1"/>
  <c r="H55" i="1"/>
  <c r="I55" i="1" s="1"/>
  <c r="J55" i="1"/>
  <c r="K55" i="1"/>
  <c r="L55" i="1"/>
  <c r="M55" i="1"/>
  <c r="N55" i="1"/>
  <c r="O55" i="1"/>
  <c r="Q55" i="1"/>
  <c r="R55" i="1"/>
  <c r="U55" i="1"/>
  <c r="V55" i="1"/>
  <c r="E56" i="1"/>
  <c r="U56" i="1" s="1"/>
  <c r="G56" i="1"/>
  <c r="H56" i="1"/>
  <c r="J56" i="1"/>
  <c r="K56" i="1"/>
  <c r="L56" i="1"/>
  <c r="M56" i="1"/>
  <c r="N56" i="1"/>
  <c r="O56" i="1"/>
  <c r="Q56" i="1"/>
  <c r="R56" i="1"/>
  <c r="V56" i="1"/>
  <c r="W56" i="1"/>
  <c r="E57" i="1"/>
  <c r="V57" i="1" s="1"/>
  <c r="G57" i="1"/>
  <c r="H57" i="1"/>
  <c r="J57" i="1"/>
  <c r="K57" i="1"/>
  <c r="L57" i="1"/>
  <c r="M57" i="1"/>
  <c r="N57" i="1"/>
  <c r="O57" i="1"/>
  <c r="Q57" i="1"/>
  <c r="R57" i="1"/>
  <c r="U57" i="1"/>
  <c r="W57" i="1"/>
  <c r="E58" i="1"/>
  <c r="G58" i="1"/>
  <c r="I58" i="1" s="1"/>
  <c r="H58" i="1"/>
  <c r="J58" i="1"/>
  <c r="K58" i="1"/>
  <c r="L58" i="1"/>
  <c r="M58" i="1"/>
  <c r="N58" i="1"/>
  <c r="O58" i="1"/>
  <c r="R58" i="1"/>
  <c r="V58" i="1"/>
  <c r="W58" i="1"/>
  <c r="E59" i="1"/>
  <c r="W59" i="1" s="1"/>
  <c r="G59" i="1"/>
  <c r="I59" i="1" s="1"/>
  <c r="H59" i="1"/>
  <c r="J59" i="1"/>
  <c r="K59" i="1"/>
  <c r="L59" i="1"/>
  <c r="M59" i="1"/>
  <c r="N59" i="1"/>
  <c r="O59" i="1"/>
  <c r="R59" i="1"/>
  <c r="E60" i="1"/>
  <c r="Q60" i="1" s="1"/>
  <c r="T60" i="1" s="1"/>
  <c r="G60" i="1"/>
  <c r="I60" i="1" s="1"/>
  <c r="H60" i="1"/>
  <c r="J60" i="1"/>
  <c r="K60" i="1"/>
  <c r="L60" i="1"/>
  <c r="M60" i="1"/>
  <c r="N60" i="1"/>
  <c r="O60" i="1"/>
  <c r="R60" i="1"/>
  <c r="U60" i="1"/>
  <c r="E61" i="1"/>
  <c r="G61" i="1"/>
  <c r="H61" i="1"/>
  <c r="J61" i="1"/>
  <c r="K61" i="1"/>
  <c r="L61" i="1"/>
  <c r="M61" i="1"/>
  <c r="N61" i="1"/>
  <c r="O61" i="1"/>
  <c r="R61" i="1"/>
  <c r="E62" i="1"/>
  <c r="G62" i="1"/>
  <c r="H62" i="1"/>
  <c r="J62" i="1"/>
  <c r="K62" i="1"/>
  <c r="L62" i="1"/>
  <c r="M62" i="1"/>
  <c r="N62" i="1"/>
  <c r="O62" i="1"/>
  <c r="R62" i="1"/>
  <c r="E63" i="1"/>
  <c r="W63" i="1" s="1"/>
  <c r="G63" i="1"/>
  <c r="H63" i="1"/>
  <c r="J63" i="1"/>
  <c r="K63" i="1"/>
  <c r="L63" i="1"/>
  <c r="M63" i="1"/>
  <c r="N63" i="1"/>
  <c r="O63" i="1"/>
  <c r="Q63" i="1"/>
  <c r="R63" i="1"/>
  <c r="V63" i="1"/>
  <c r="E64" i="1"/>
  <c r="Q64" i="1" s="1"/>
  <c r="G64" i="1"/>
  <c r="H64" i="1"/>
  <c r="J64" i="1"/>
  <c r="K64" i="1"/>
  <c r="L64" i="1"/>
  <c r="M64" i="1"/>
  <c r="N64" i="1"/>
  <c r="O64" i="1"/>
  <c r="R64" i="1"/>
  <c r="V64" i="1"/>
  <c r="E65" i="1"/>
  <c r="V65" i="1" s="1"/>
  <c r="G65" i="1"/>
  <c r="H65" i="1"/>
  <c r="J65" i="1"/>
  <c r="K65" i="1"/>
  <c r="L65" i="1"/>
  <c r="M65" i="1"/>
  <c r="N65" i="1"/>
  <c r="O65" i="1"/>
  <c r="Q65" i="1"/>
  <c r="R65" i="1"/>
  <c r="U65" i="1"/>
  <c r="W65" i="1"/>
  <c r="E66" i="1"/>
  <c r="V66" i="1" s="1"/>
  <c r="G66" i="1"/>
  <c r="I66" i="1" s="1"/>
  <c r="H66" i="1"/>
  <c r="J66" i="1"/>
  <c r="K66" i="1"/>
  <c r="L66" i="1"/>
  <c r="M66" i="1"/>
  <c r="N66" i="1"/>
  <c r="O66" i="1"/>
  <c r="R66" i="1"/>
  <c r="W66" i="1"/>
  <c r="E67" i="1"/>
  <c r="U67" i="1" s="1"/>
  <c r="G67" i="1"/>
  <c r="H67" i="1"/>
  <c r="I67" i="1"/>
  <c r="J67" i="1"/>
  <c r="K67" i="1"/>
  <c r="L67" i="1"/>
  <c r="M67" i="1"/>
  <c r="N67" i="1"/>
  <c r="O67" i="1"/>
  <c r="R67" i="1"/>
  <c r="V67" i="1"/>
  <c r="E68" i="1"/>
  <c r="G68" i="1"/>
  <c r="I68" i="1" s="1"/>
  <c r="H68" i="1"/>
  <c r="J68" i="1"/>
  <c r="K68" i="1"/>
  <c r="L68" i="1"/>
  <c r="M68" i="1"/>
  <c r="N68" i="1"/>
  <c r="O68" i="1"/>
  <c r="Q68" i="1"/>
  <c r="T68" i="1" s="1"/>
  <c r="R68" i="1"/>
  <c r="U68" i="1"/>
  <c r="V68" i="1"/>
  <c r="W68" i="1"/>
  <c r="E69" i="1"/>
  <c r="G69" i="1"/>
  <c r="H69" i="1"/>
  <c r="J69" i="1"/>
  <c r="K69" i="1"/>
  <c r="L69" i="1"/>
  <c r="M69" i="1"/>
  <c r="N69" i="1"/>
  <c r="O69" i="1"/>
  <c r="R69" i="1"/>
  <c r="V69" i="1"/>
  <c r="E70" i="1"/>
  <c r="W70" i="1" s="1"/>
  <c r="G70" i="1"/>
  <c r="H70" i="1"/>
  <c r="I70" i="1" s="1"/>
  <c r="J70" i="1"/>
  <c r="K70" i="1"/>
  <c r="L70" i="1"/>
  <c r="M70" i="1"/>
  <c r="N70" i="1"/>
  <c r="O70" i="1"/>
  <c r="Q70" i="1"/>
  <c r="R70" i="1"/>
  <c r="U70" i="1"/>
  <c r="V70" i="1"/>
  <c r="E71" i="1"/>
  <c r="G71" i="1"/>
  <c r="H71" i="1"/>
  <c r="J71" i="1"/>
  <c r="K71" i="1"/>
  <c r="L71" i="1"/>
  <c r="M71" i="1"/>
  <c r="N71" i="1"/>
  <c r="O71" i="1"/>
  <c r="Q71" i="1"/>
  <c r="R71" i="1"/>
  <c r="U71" i="1"/>
  <c r="V71" i="1"/>
  <c r="W71" i="1"/>
  <c r="E72" i="1"/>
  <c r="V72" i="1" s="1"/>
  <c r="G72" i="1"/>
  <c r="H72" i="1"/>
  <c r="J72" i="1"/>
  <c r="K72" i="1"/>
  <c r="L72" i="1"/>
  <c r="M72" i="1"/>
  <c r="N72" i="1"/>
  <c r="O72" i="1"/>
  <c r="R72" i="1"/>
  <c r="W72" i="1"/>
  <c r="E73" i="1"/>
  <c r="G73" i="1"/>
  <c r="H73" i="1"/>
  <c r="I73" i="1"/>
  <c r="J73" i="1"/>
  <c r="K73" i="1"/>
  <c r="L73" i="1"/>
  <c r="M73" i="1"/>
  <c r="N73" i="1"/>
  <c r="O73" i="1"/>
  <c r="R73" i="1"/>
  <c r="V73" i="1"/>
  <c r="W73" i="1"/>
  <c r="E74" i="1"/>
  <c r="U74" i="1" s="1"/>
  <c r="G74" i="1"/>
  <c r="I74" i="1" s="1"/>
  <c r="H74" i="1"/>
  <c r="J74" i="1"/>
  <c r="K74" i="1"/>
  <c r="L74" i="1"/>
  <c r="M74" i="1"/>
  <c r="N74" i="1"/>
  <c r="O74" i="1"/>
  <c r="R74" i="1"/>
  <c r="E75" i="1"/>
  <c r="G75" i="1"/>
  <c r="H75" i="1"/>
  <c r="I75" i="1"/>
  <c r="J75" i="1"/>
  <c r="K75" i="1"/>
  <c r="L75" i="1"/>
  <c r="M75" i="1"/>
  <c r="N75" i="1"/>
  <c r="O75" i="1"/>
  <c r="Q75" i="1"/>
  <c r="T75" i="1" s="1"/>
  <c r="R75" i="1"/>
  <c r="U75" i="1"/>
  <c r="V75" i="1"/>
  <c r="W75" i="1"/>
  <c r="E76" i="1"/>
  <c r="V76" i="1" s="1"/>
  <c r="G76" i="1"/>
  <c r="H76" i="1"/>
  <c r="J76" i="1"/>
  <c r="K76" i="1"/>
  <c r="L76" i="1"/>
  <c r="M76" i="1"/>
  <c r="N76" i="1"/>
  <c r="O76" i="1"/>
  <c r="R76" i="1"/>
  <c r="E77" i="1"/>
  <c r="V77" i="1" s="1"/>
  <c r="G77" i="1"/>
  <c r="I77" i="1" s="1"/>
  <c r="H77" i="1"/>
  <c r="J77" i="1"/>
  <c r="K77" i="1"/>
  <c r="L77" i="1"/>
  <c r="M77" i="1"/>
  <c r="N77" i="1"/>
  <c r="O77" i="1"/>
  <c r="R77" i="1"/>
  <c r="E78" i="1"/>
  <c r="W78" i="1" s="1"/>
  <c r="G78" i="1"/>
  <c r="H78" i="1"/>
  <c r="I78" i="1" s="1"/>
  <c r="J78" i="1"/>
  <c r="K78" i="1"/>
  <c r="L78" i="1"/>
  <c r="M78" i="1"/>
  <c r="N78" i="1"/>
  <c r="O78" i="1"/>
  <c r="Q78" i="1"/>
  <c r="R78" i="1"/>
  <c r="U78" i="1"/>
  <c r="V78" i="1"/>
  <c r="E79" i="1"/>
  <c r="U79" i="1" s="1"/>
  <c r="G79" i="1"/>
  <c r="I79" i="1" s="1"/>
  <c r="H79" i="1"/>
  <c r="J79" i="1"/>
  <c r="K79" i="1"/>
  <c r="L79" i="1"/>
  <c r="M79" i="1"/>
  <c r="N79" i="1"/>
  <c r="O79" i="1"/>
  <c r="Q79" i="1"/>
  <c r="S79" i="1" s="1"/>
  <c r="R79" i="1"/>
  <c r="V79" i="1"/>
  <c r="W79" i="1"/>
  <c r="E80" i="1"/>
  <c r="V80" i="1" s="1"/>
  <c r="G80" i="1"/>
  <c r="H80" i="1"/>
  <c r="J80" i="1"/>
  <c r="K80" i="1"/>
  <c r="L80" i="1"/>
  <c r="M80" i="1"/>
  <c r="N80" i="1"/>
  <c r="O80" i="1"/>
  <c r="Q80" i="1"/>
  <c r="R80" i="1"/>
  <c r="U80" i="1"/>
  <c r="W80" i="1"/>
  <c r="E81" i="1"/>
  <c r="G81" i="1"/>
  <c r="I81" i="1" s="1"/>
  <c r="H81" i="1"/>
  <c r="J81" i="1"/>
  <c r="K81" i="1"/>
  <c r="L81" i="1"/>
  <c r="M81" i="1"/>
  <c r="N81" i="1"/>
  <c r="O81" i="1"/>
  <c r="R81" i="1"/>
  <c r="V81" i="1"/>
  <c r="W81" i="1"/>
  <c r="E82" i="1"/>
  <c r="U82" i="1" s="1"/>
  <c r="G82" i="1"/>
  <c r="I82" i="1" s="1"/>
  <c r="H82" i="1"/>
  <c r="J82" i="1"/>
  <c r="K82" i="1"/>
  <c r="L82" i="1"/>
  <c r="M82" i="1"/>
  <c r="N82" i="1"/>
  <c r="O82" i="1"/>
  <c r="R82" i="1"/>
  <c r="E83" i="1"/>
  <c r="G83" i="1"/>
  <c r="I83" i="1" s="1"/>
  <c r="H83" i="1"/>
  <c r="J83" i="1"/>
  <c r="K83" i="1"/>
  <c r="L83" i="1"/>
  <c r="M83" i="1"/>
  <c r="N83" i="1"/>
  <c r="O83" i="1"/>
  <c r="Q83" i="1"/>
  <c r="T83" i="1" s="1"/>
  <c r="R83" i="1"/>
  <c r="U83" i="1"/>
  <c r="V83" i="1"/>
  <c r="W83" i="1"/>
  <c r="E84" i="1"/>
  <c r="V84" i="1" s="1"/>
  <c r="G84" i="1"/>
  <c r="H84" i="1"/>
  <c r="J84" i="1"/>
  <c r="K84" i="1"/>
  <c r="L84" i="1"/>
  <c r="M84" i="1"/>
  <c r="N84" i="1"/>
  <c r="O84" i="1"/>
  <c r="R84" i="1"/>
  <c r="E85" i="1"/>
  <c r="V85" i="1" s="1"/>
  <c r="G85" i="1"/>
  <c r="H85" i="1"/>
  <c r="J85" i="1"/>
  <c r="K85" i="1"/>
  <c r="L85" i="1"/>
  <c r="M85" i="1"/>
  <c r="N85" i="1"/>
  <c r="O85" i="1"/>
  <c r="R85" i="1"/>
  <c r="E86" i="1"/>
  <c r="W86" i="1" s="1"/>
  <c r="G86" i="1"/>
  <c r="H86" i="1"/>
  <c r="J86" i="1"/>
  <c r="K86" i="1"/>
  <c r="L86" i="1"/>
  <c r="M86" i="1"/>
  <c r="N86" i="1"/>
  <c r="O86" i="1"/>
  <c r="Q86" i="1"/>
  <c r="T86" i="1" s="1"/>
  <c r="R86" i="1"/>
  <c r="V86" i="1"/>
  <c r="E87" i="1"/>
  <c r="Q87" i="1" s="1"/>
  <c r="S87" i="1" s="1"/>
  <c r="G87" i="1"/>
  <c r="H87" i="1"/>
  <c r="J87" i="1"/>
  <c r="K87" i="1"/>
  <c r="L87" i="1"/>
  <c r="M87" i="1"/>
  <c r="N87" i="1"/>
  <c r="O87" i="1"/>
  <c r="R87" i="1"/>
  <c r="V87" i="1"/>
  <c r="E88" i="1"/>
  <c r="V88" i="1" s="1"/>
  <c r="G88" i="1"/>
  <c r="H88" i="1"/>
  <c r="J88" i="1"/>
  <c r="K88" i="1"/>
  <c r="L88" i="1"/>
  <c r="M88" i="1"/>
  <c r="N88" i="1"/>
  <c r="O88" i="1"/>
  <c r="Q88" i="1"/>
  <c r="R88" i="1"/>
  <c r="U88" i="1"/>
  <c r="W88" i="1"/>
  <c r="E89" i="1"/>
  <c r="V89" i="1" s="1"/>
  <c r="G89" i="1"/>
  <c r="I89" i="1" s="1"/>
  <c r="H89" i="1"/>
  <c r="J89" i="1"/>
  <c r="K89" i="1"/>
  <c r="L89" i="1"/>
  <c r="M89" i="1"/>
  <c r="N89" i="1"/>
  <c r="O89" i="1"/>
  <c r="R89" i="1"/>
  <c r="W89" i="1"/>
  <c r="E90" i="1"/>
  <c r="U90" i="1" s="1"/>
  <c r="G90" i="1"/>
  <c r="H90" i="1"/>
  <c r="I90" i="1"/>
  <c r="J90" i="1"/>
  <c r="K90" i="1"/>
  <c r="L90" i="1"/>
  <c r="M90" i="1"/>
  <c r="N90" i="1"/>
  <c r="O90" i="1"/>
  <c r="R90" i="1"/>
  <c r="E91" i="1"/>
  <c r="Q91" i="1" s="1"/>
  <c r="G91" i="1"/>
  <c r="I91" i="1" s="1"/>
  <c r="H91" i="1"/>
  <c r="J91" i="1"/>
  <c r="K91" i="1"/>
  <c r="L91" i="1"/>
  <c r="M91" i="1"/>
  <c r="N91" i="1"/>
  <c r="O91" i="1"/>
  <c r="R91" i="1"/>
  <c r="E92" i="1"/>
  <c r="Q92" i="1" s="1"/>
  <c r="S92" i="1" s="1"/>
  <c r="G92" i="1"/>
  <c r="I92" i="1" s="1"/>
  <c r="H92" i="1"/>
  <c r="J92" i="1"/>
  <c r="K92" i="1"/>
  <c r="L92" i="1"/>
  <c r="M92" i="1"/>
  <c r="N92" i="1"/>
  <c r="O92" i="1"/>
  <c r="R92" i="1"/>
  <c r="U92" i="1"/>
  <c r="V92" i="1"/>
  <c r="S88" i="1" l="1"/>
  <c r="T78" i="1"/>
  <c r="I71" i="1"/>
  <c r="U64" i="1"/>
  <c r="S38" i="1"/>
  <c r="U25" i="1"/>
  <c r="W20" i="1"/>
  <c r="T19" i="1"/>
  <c r="T13" i="1"/>
  <c r="I12" i="1"/>
  <c r="U9" i="1"/>
  <c r="I6" i="1"/>
  <c r="W91" i="1"/>
  <c r="U86" i="1"/>
  <c r="S80" i="1"/>
  <c r="T70" i="1"/>
  <c r="Q67" i="1"/>
  <c r="U63" i="1"/>
  <c r="I62" i="1"/>
  <c r="W60" i="1"/>
  <c r="I57" i="1"/>
  <c r="U41" i="1"/>
  <c r="I40" i="1"/>
  <c r="V38" i="1"/>
  <c r="T37" i="1"/>
  <c r="U31" i="1"/>
  <c r="W30" i="1"/>
  <c r="S28" i="1"/>
  <c r="I23" i="1"/>
  <c r="I21" i="1"/>
  <c r="V20" i="1"/>
  <c r="T18" i="1"/>
  <c r="U15" i="1"/>
  <c r="W14" i="1"/>
  <c r="S12" i="1"/>
  <c r="I9" i="1"/>
  <c r="Q7" i="1"/>
  <c r="I7" i="1"/>
  <c r="I5" i="1"/>
  <c r="T2" i="1"/>
  <c r="U87" i="1"/>
  <c r="U72" i="1"/>
  <c r="S71" i="1"/>
  <c r="U49" i="1"/>
  <c r="I46" i="1"/>
  <c r="U39" i="1"/>
  <c r="T29" i="1"/>
  <c r="I28" i="1"/>
  <c r="I22" i="1"/>
  <c r="W92" i="1"/>
  <c r="W87" i="1"/>
  <c r="I87" i="1"/>
  <c r="I86" i="1"/>
  <c r="I85" i="1"/>
  <c r="Q72" i="1"/>
  <c r="S72" i="1" s="1"/>
  <c r="W67" i="1"/>
  <c r="W64" i="1"/>
  <c r="I63" i="1"/>
  <c r="V60" i="1"/>
  <c r="Q49" i="1"/>
  <c r="T49" i="1" s="1"/>
  <c r="Q39" i="1"/>
  <c r="T38" i="1"/>
  <c r="T36" i="1"/>
  <c r="W32" i="1"/>
  <c r="V30" i="1"/>
  <c r="I30" i="1"/>
  <c r="S29" i="1"/>
  <c r="W27" i="1"/>
  <c r="Q27" i="1"/>
  <c r="Q25" i="1"/>
  <c r="S25" i="1" s="1"/>
  <c r="W21" i="1"/>
  <c r="Q21" i="1"/>
  <c r="S19" i="1"/>
  <c r="W18" i="1"/>
  <c r="W16" i="1"/>
  <c r="V14" i="1"/>
  <c r="S13" i="1"/>
  <c r="W11" i="1"/>
  <c r="Q11" i="1"/>
  <c r="Q9" i="1"/>
  <c r="S9" i="1" s="1"/>
  <c r="S3" i="1"/>
  <c r="S4" i="1"/>
  <c r="T91" i="1"/>
  <c r="S91" i="1"/>
  <c r="T63" i="1"/>
  <c r="S63" i="1"/>
  <c r="Q54" i="1"/>
  <c r="U54" i="1"/>
  <c r="W54" i="1"/>
  <c r="S40" i="1"/>
  <c r="T40" i="1"/>
  <c r="T35" i="1"/>
  <c r="S35" i="1"/>
  <c r="T23" i="1"/>
  <c r="S23" i="1"/>
  <c r="Q85" i="1"/>
  <c r="U85" i="1"/>
  <c r="W82" i="1"/>
  <c r="I80" i="1"/>
  <c r="Q77" i="1"/>
  <c r="U77" i="1"/>
  <c r="W74" i="1"/>
  <c r="I72" i="1"/>
  <c r="T67" i="1"/>
  <c r="S65" i="1"/>
  <c r="T65" i="1"/>
  <c r="I65" i="1"/>
  <c r="Q62" i="1"/>
  <c r="U62" i="1"/>
  <c r="W62" i="1"/>
  <c r="V61" i="1"/>
  <c r="Q61" i="1"/>
  <c r="U61" i="1"/>
  <c r="W61" i="1"/>
  <c r="V54" i="1"/>
  <c r="U51" i="1"/>
  <c r="Q51" i="1"/>
  <c r="V51" i="1"/>
  <c r="S48" i="1"/>
  <c r="T48" i="1"/>
  <c r="I48" i="1"/>
  <c r="T39" i="1"/>
  <c r="S39" i="1"/>
  <c r="T25" i="1"/>
  <c r="V53" i="1"/>
  <c r="Q53" i="1"/>
  <c r="U53" i="1"/>
  <c r="W53" i="1"/>
  <c r="U43" i="1"/>
  <c r="Q43" i="1"/>
  <c r="V43" i="1"/>
  <c r="V91" i="1"/>
  <c r="U91" i="1"/>
  <c r="V90" i="1"/>
  <c r="Q90" i="1"/>
  <c r="T88" i="1"/>
  <c r="T87" i="1"/>
  <c r="S86" i="1"/>
  <c r="W84" i="1"/>
  <c r="S83" i="1"/>
  <c r="V82" i="1"/>
  <c r="Q82" i="1"/>
  <c r="T80" i="1"/>
  <c r="T79" i="1"/>
  <c r="S78" i="1"/>
  <c r="W76" i="1"/>
  <c r="S75" i="1"/>
  <c r="V74" i="1"/>
  <c r="Q74" i="1"/>
  <c r="T71" i="1"/>
  <c r="S70" i="1"/>
  <c r="S68" i="1"/>
  <c r="V62" i="1"/>
  <c r="U59" i="1"/>
  <c r="Q59" i="1"/>
  <c r="V59" i="1"/>
  <c r="S56" i="1"/>
  <c r="T56" i="1"/>
  <c r="I56" i="1"/>
  <c r="T47" i="1"/>
  <c r="S47" i="1"/>
  <c r="T31" i="1"/>
  <c r="S31" i="1"/>
  <c r="T15" i="1"/>
  <c r="S15" i="1"/>
  <c r="Q69" i="1"/>
  <c r="U69" i="1"/>
  <c r="S57" i="1"/>
  <c r="T57" i="1"/>
  <c r="T7" i="1"/>
  <c r="S7" i="1"/>
  <c r="W90" i="1"/>
  <c r="I88" i="1"/>
  <c r="T92" i="1"/>
  <c r="Q89" i="1"/>
  <c r="U89" i="1"/>
  <c r="W85" i="1"/>
  <c r="U84" i="1"/>
  <c r="Q84" i="1"/>
  <c r="I84" i="1"/>
  <c r="Q81" i="1"/>
  <c r="U81" i="1"/>
  <c r="W77" i="1"/>
  <c r="U76" i="1"/>
  <c r="Q76" i="1"/>
  <c r="I76" i="1"/>
  <c r="Q73" i="1"/>
  <c r="U73" i="1"/>
  <c r="W69" i="1"/>
  <c r="S67" i="1"/>
  <c r="S64" i="1"/>
  <c r="T64" i="1"/>
  <c r="I64" i="1"/>
  <c r="T55" i="1"/>
  <c r="S55" i="1"/>
  <c r="S49" i="1"/>
  <c r="Q46" i="1"/>
  <c r="U46" i="1"/>
  <c r="W46" i="1"/>
  <c r="V45" i="1"/>
  <c r="Q45" i="1"/>
  <c r="U45" i="1"/>
  <c r="W45" i="1"/>
  <c r="T33" i="1"/>
  <c r="S33" i="1"/>
  <c r="T17" i="1"/>
  <c r="S17" i="1"/>
  <c r="I41" i="1"/>
  <c r="S36" i="1"/>
  <c r="S26" i="1"/>
  <c r="S18" i="1"/>
  <c r="S10" i="1"/>
  <c r="S2" i="1"/>
  <c r="S60" i="1"/>
  <c r="S52" i="1"/>
  <c r="S44" i="1"/>
  <c r="T41" i="1"/>
  <c r="I37" i="1"/>
  <c r="T28" i="1"/>
  <c r="I27" i="1"/>
  <c r="T20" i="1"/>
  <c r="I19" i="1"/>
  <c r="T12" i="1"/>
  <c r="I11" i="1"/>
  <c r="T4" i="1"/>
  <c r="I3" i="1"/>
  <c r="I69" i="1"/>
  <c r="Q66" i="1"/>
  <c r="U66" i="1"/>
  <c r="I61" i="1"/>
  <c r="Q58" i="1"/>
  <c r="U58" i="1"/>
  <c r="I53" i="1"/>
  <c r="Q50" i="1"/>
  <c r="U50" i="1"/>
  <c r="I45" i="1"/>
  <c r="Q42" i="1"/>
  <c r="U42" i="1"/>
  <c r="S34" i="1"/>
  <c r="S32" i="1"/>
  <c r="S30" i="1"/>
  <c r="S24" i="1"/>
  <c r="S22" i="1"/>
  <c r="S16" i="1"/>
  <c r="S14" i="1"/>
  <c r="S8" i="1"/>
  <c r="S6" i="1"/>
  <c r="U38" i="1"/>
  <c r="U34" i="1"/>
  <c r="U32" i="1"/>
  <c r="U28" i="1"/>
  <c r="U24" i="1"/>
  <c r="U20" i="1"/>
  <c r="U16" i="1"/>
  <c r="U12" i="1"/>
  <c r="U8" i="1"/>
  <c r="U4" i="1"/>
  <c r="T21" i="1" l="1"/>
  <c r="S21" i="1"/>
  <c r="T11" i="1"/>
  <c r="S11" i="1"/>
  <c r="T9" i="1"/>
  <c r="T72" i="1"/>
  <c r="T27" i="1"/>
  <c r="S27" i="1"/>
  <c r="S46" i="1"/>
  <c r="T46" i="1"/>
  <c r="S69" i="1"/>
  <c r="T69" i="1"/>
  <c r="T66" i="1"/>
  <c r="S66" i="1"/>
  <c r="T76" i="1"/>
  <c r="S76" i="1"/>
  <c r="T81" i="1"/>
  <c r="S81" i="1"/>
  <c r="T82" i="1"/>
  <c r="S82" i="1"/>
  <c r="T43" i="1"/>
  <c r="S43" i="1"/>
  <c r="S53" i="1"/>
  <c r="T53" i="1"/>
  <c r="T51" i="1"/>
  <c r="S51" i="1"/>
  <c r="T90" i="1"/>
  <c r="S90" i="1"/>
  <c r="T58" i="1"/>
  <c r="S58" i="1"/>
  <c r="T74" i="1"/>
  <c r="S74" i="1"/>
  <c r="S61" i="1"/>
  <c r="T61" i="1"/>
  <c r="S62" i="1"/>
  <c r="T62" i="1"/>
  <c r="S77" i="1"/>
  <c r="T77" i="1"/>
  <c r="T85" i="1"/>
  <c r="S85" i="1"/>
  <c r="T42" i="1"/>
  <c r="S42" i="1"/>
  <c r="T45" i="1"/>
  <c r="S45" i="1"/>
  <c r="T50" i="1"/>
  <c r="S50" i="1"/>
  <c r="T73" i="1"/>
  <c r="S73" i="1"/>
  <c r="T84" i="1"/>
  <c r="S84" i="1"/>
  <c r="T89" i="1"/>
  <c r="S89" i="1"/>
  <c r="T59" i="1"/>
  <c r="S59" i="1"/>
  <c r="S54" i="1"/>
  <c r="T54" i="1"/>
</calcChain>
</file>

<file path=xl/sharedStrings.xml><?xml version="1.0" encoding="utf-8"?>
<sst xmlns="http://schemas.openxmlformats.org/spreadsheetml/2006/main" count="235" uniqueCount="57">
  <si>
    <t>SUL</t>
  </si>
  <si>
    <t>Tylenol</t>
  </si>
  <si>
    <t>Neosa</t>
  </si>
  <si>
    <t>SUDESTE</t>
  </si>
  <si>
    <t>NORDESTE</t>
  </si>
  <si>
    <t>CENTRO-OESTE</t>
  </si>
  <si>
    <t>Dorflex</t>
  </si>
  <si>
    <t>dorflex</t>
  </si>
  <si>
    <r>
      <t xml:space="preserve">Um é </t>
    </r>
    <r>
      <rPr>
        <b/>
        <u/>
        <sz val="11"/>
        <color theme="1"/>
        <rFont val="Calibri"/>
        <family val="2"/>
        <scheme val="minor"/>
      </rPr>
      <t>diferente</t>
    </r>
    <r>
      <rPr>
        <sz val="11"/>
        <color theme="1"/>
        <rFont val="Calibri"/>
        <family val="2"/>
        <scheme val="minor"/>
      </rPr>
      <t xml:space="preserve"> de um?</t>
    </r>
  </si>
  <si>
    <t>1&lt;&gt;1</t>
  </si>
  <si>
    <r>
      <t xml:space="preserve">Um é </t>
    </r>
    <r>
      <rPr>
        <b/>
        <u/>
        <sz val="11"/>
        <color theme="1"/>
        <rFont val="Calibri"/>
        <family val="2"/>
        <scheme val="minor"/>
      </rPr>
      <t>menor ou igual</t>
    </r>
    <r>
      <rPr>
        <sz val="11"/>
        <color theme="1"/>
        <rFont val="Calibri"/>
        <family val="2"/>
        <scheme val="minor"/>
      </rPr>
      <t xml:space="preserve"> a um?</t>
    </r>
  </si>
  <si>
    <t>1&lt;=1</t>
  </si>
  <si>
    <r>
      <t xml:space="preserve">Um é </t>
    </r>
    <r>
      <rPr>
        <b/>
        <u/>
        <sz val="11"/>
        <color theme="1"/>
        <rFont val="Calibri"/>
        <family val="2"/>
        <scheme val="minor"/>
      </rPr>
      <t>maior ou igual</t>
    </r>
    <r>
      <rPr>
        <sz val="11"/>
        <color theme="1"/>
        <rFont val="Calibri"/>
        <family val="2"/>
        <scheme val="minor"/>
      </rPr>
      <t xml:space="preserve"> a um?</t>
    </r>
  </si>
  <si>
    <t>1&gt;=1</t>
  </si>
  <si>
    <r>
      <t xml:space="preserve">Um é </t>
    </r>
    <r>
      <rPr>
        <b/>
        <u/>
        <sz val="11"/>
        <color theme="1"/>
        <rFont val="Calibri"/>
        <family val="2"/>
        <scheme val="minor"/>
      </rPr>
      <t>menor</t>
    </r>
    <r>
      <rPr>
        <sz val="11"/>
        <color theme="1"/>
        <rFont val="Calibri"/>
        <family val="2"/>
        <scheme val="minor"/>
      </rPr>
      <t xml:space="preserve"> que um?</t>
    </r>
  </si>
  <si>
    <t>1&lt;1</t>
  </si>
  <si>
    <r>
      <t xml:space="preserve">Um é </t>
    </r>
    <r>
      <rPr>
        <b/>
        <u/>
        <sz val="11"/>
        <color theme="1"/>
        <rFont val="Calibri"/>
        <family val="2"/>
        <scheme val="minor"/>
      </rPr>
      <t>maior</t>
    </r>
    <r>
      <rPr>
        <sz val="11"/>
        <color theme="1"/>
        <rFont val="Calibri"/>
        <family val="2"/>
        <scheme val="minor"/>
      </rPr>
      <t xml:space="preserve"> que um?</t>
    </r>
  </si>
  <si>
    <t>1&gt;1</t>
  </si>
  <si>
    <r>
      <t xml:space="preserve">Um é </t>
    </r>
    <r>
      <rPr>
        <b/>
        <u/>
        <sz val="11"/>
        <color theme="1"/>
        <rFont val="Calibri"/>
        <family val="2"/>
        <scheme val="minor"/>
      </rPr>
      <t>igual</t>
    </r>
    <r>
      <rPr>
        <sz val="11"/>
        <color theme="1"/>
        <rFont val="Calibri"/>
        <family val="2"/>
        <scheme val="minor"/>
      </rPr>
      <t xml:space="preserve"> a um?</t>
    </r>
  </si>
  <si>
    <t>1=1</t>
  </si>
  <si>
    <t>TESTE - FORMATAÇÃO CONDICIONAL</t>
  </si>
  <si>
    <t>Resultado</t>
  </si>
  <si>
    <t>TESTE (teste_lógico)</t>
  </si>
  <si>
    <t>COMISSÃO BASE 1</t>
  </si>
  <si>
    <t>COMISSÃO  BASE 2</t>
  </si>
  <si>
    <t>COMISSÃO - BASE 1</t>
  </si>
  <si>
    <t>FRETE NA PROMOÇÃO</t>
  </si>
  <si>
    <t>AS DUAS METAS FORAM ATINGIDAS? FÓRMULA "E" ("AND")</t>
  </si>
  <si>
    <t>ALGUMA META FOI ATINGIDA? FÓRMULA "OU" (OR)</t>
  </si>
  <si>
    <t>META - QUANTIDADE MAIOR 300 unid</t>
  </si>
  <si>
    <t>META MAIOR R$ 500,00</t>
  </si>
  <si>
    <t>Frete</t>
  </si>
  <si>
    <t>Código de Barras</t>
  </si>
  <si>
    <t>Gerente2</t>
  </si>
  <si>
    <t>Supervisor</t>
  </si>
  <si>
    <t>Gerente</t>
  </si>
  <si>
    <t>Fabricante</t>
  </si>
  <si>
    <t>Dia da Semana</t>
  </si>
  <si>
    <t>Mês e Ano</t>
  </si>
  <si>
    <t>Ano (YEAR)</t>
  </si>
  <si>
    <t>Mês (MONTH)</t>
  </si>
  <si>
    <t>Data</t>
  </si>
  <si>
    <t>Valor da venda</t>
  </si>
  <si>
    <t>Valor Unitário</t>
  </si>
  <si>
    <t>Qtde</t>
  </si>
  <si>
    <t>Regiao</t>
  </si>
  <si>
    <t>Produtos</t>
  </si>
  <si>
    <t>Rótulos de Linha</t>
  </si>
  <si>
    <t>Total Geral</t>
  </si>
  <si>
    <t>Soma de Valor da venda</t>
  </si>
  <si>
    <t>Soma de Valor da venda2</t>
  </si>
  <si>
    <t>A força de vontade é sua, o caminho é com a gente.</t>
  </si>
  <si>
    <t>Vamos entrar nessa juntos?</t>
  </si>
  <si>
    <t>Então, se você quer começar a se destacar no mercado, aumentar suas chances de promoção e virar referência na sua empresa, é hora de conhecer nossa metodologia.</t>
  </si>
  <si>
    <r>
      <rPr>
        <b/>
        <sz val="11"/>
        <color theme="1" tint="0.249977111117893"/>
        <rFont val="Segoe UI"/>
        <family val="2"/>
      </rPr>
      <t>Todas as vagas</t>
    </r>
    <r>
      <rPr>
        <sz val="11"/>
        <color theme="1" tint="0.249977111117893"/>
        <rFont val="Segoe UI"/>
        <family val="2"/>
      </rPr>
      <t xml:space="preserve"> melhores remuneradas exigem um conhecimento mais aprimrado nas ferramentas de análises. Se você busca algo maior, um diferencial no enome no currículo, você precisa se aprimorar no Excel e no Power BI.</t>
    </r>
  </si>
  <si>
    <t>Bem vindo(a) a Doutores do Excel</t>
  </si>
  <si>
    <t>Esta planilha é base do artigo "Crie um Gráfico de Pareto com Tabela Dinâmica"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</si>
</sst>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_-&quot;R$&quot;\ * #,##0.00_-;\-&quot;R$&quot;\ * #,##0.00_-;_-&quot;R$&quot;\ * &quot;-&quot;??_-;_-@_-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theme="9" tint="-0.249977111117893"/>
      <name val="Calibri"/>
      <family val="2"/>
      <scheme val="minor"/>
    </font>
    <font>
      <i/>
      <sz val="11"/>
      <color theme="9" tint="-0.249977111117893"/>
      <name val="Calibri"/>
      <family val="2"/>
      <scheme val="minor"/>
    </font>
    <font>
      <sz val="1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color theme="1"/>
      <name val="Century Gothic"/>
      <family val="2"/>
    </font>
    <font>
      <sz val="11"/>
      <color theme="1"/>
      <name val="Segoe UI"/>
      <family val="2"/>
    </font>
    <font>
      <u/>
      <sz val="11"/>
      <color theme="10"/>
      <name val="Calibri"/>
      <family val="2"/>
      <scheme val="minor"/>
    </font>
    <font>
      <b/>
      <u/>
      <sz val="9"/>
      <color theme="10"/>
      <name val="Segoe UI"/>
      <family val="2"/>
    </font>
    <font>
      <sz val="9"/>
      <color theme="1"/>
      <name val="Segoe UI"/>
      <family val="2"/>
    </font>
    <font>
      <sz val="11"/>
      <color theme="1" tint="0.249977111117893"/>
      <name val="Segoe UI"/>
      <family val="2"/>
    </font>
    <font>
      <b/>
      <sz val="11"/>
      <color theme="1" tint="0.249977111117893"/>
      <name val="Segoe UI"/>
      <family val="2"/>
    </font>
    <font>
      <b/>
      <sz val="10"/>
      <color rgb="FFE84444"/>
      <name val="Segoe UI"/>
      <family val="2"/>
    </font>
    <font>
      <sz val="18"/>
      <color theme="1"/>
      <name val="Segoe UI"/>
      <family val="2"/>
    </font>
    <font>
      <b/>
      <sz val="18"/>
      <color theme="0"/>
      <name val="Segoe UI"/>
      <family val="2"/>
    </font>
  </fonts>
  <fills count="15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rgb="FF0C5C3C"/>
        <bgColor indexed="64"/>
      </patternFill>
    </fill>
    <fill>
      <patternFill patternType="solid">
        <fgColor rgb="FF128C5B"/>
        <bgColor indexed="64"/>
      </patternFill>
    </fill>
  </fills>
  <borders count="3">
    <border>
      <left/>
      <right/>
      <top/>
      <bottom/>
      <diagonal/>
    </border>
    <border>
      <left/>
      <right style="thin">
        <color theme="5"/>
      </right>
      <top/>
      <bottom/>
      <diagonal/>
    </border>
    <border>
      <left style="thin">
        <color theme="5"/>
      </left>
      <right/>
      <top/>
      <bottom/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0" fontId="1" fillId="0" borderId="0"/>
    <xf numFmtId="0" fontId="13" fillId="0" borderId="0" applyNumberFormat="0" applyFill="0" applyBorder="0" applyAlignment="0" applyProtection="0"/>
  </cellStyleXfs>
  <cellXfs count="58">
    <xf numFmtId="0" fontId="0" fillId="0" borderId="0" xfId="0"/>
    <xf numFmtId="0" fontId="0" fillId="0" borderId="0" xfId="0" applyBorder="1"/>
    <xf numFmtId="164" fontId="0" fillId="0" borderId="0" xfId="1" applyFont="1" applyBorder="1"/>
    <xf numFmtId="14" fontId="0" fillId="0" borderId="0" xfId="0" applyNumberFormat="1" applyBorder="1"/>
    <xf numFmtId="2" fontId="0" fillId="0" borderId="0" xfId="0" applyNumberFormat="1" applyBorder="1" applyAlignment="1">
      <alignment horizontal="center"/>
    </xf>
    <xf numFmtId="20" fontId="0" fillId="0" borderId="0" xfId="0" applyNumberFormat="1" applyBorder="1"/>
    <xf numFmtId="0" fontId="0" fillId="0" borderId="0" xfId="0" applyFont="1" applyBorder="1"/>
    <xf numFmtId="10" fontId="0" fillId="0" borderId="0" xfId="0" applyNumberFormat="1" applyFont="1" applyBorder="1"/>
    <xf numFmtId="14" fontId="0" fillId="0" borderId="0" xfId="0" applyNumberFormat="1" applyFont="1" applyBorder="1"/>
    <xf numFmtId="2" fontId="4" fillId="0" borderId="0" xfId="1" applyNumberFormat="1" applyFont="1" applyBorder="1" applyAlignment="1">
      <alignment horizontal="center"/>
    </xf>
    <xf numFmtId="164" fontId="0" fillId="0" borderId="0" xfId="1" applyNumberFormat="1" applyFont="1" applyBorder="1"/>
    <xf numFmtId="14" fontId="5" fillId="2" borderId="0" xfId="0" applyNumberFormat="1" applyFont="1" applyFill="1" applyBorder="1"/>
    <xf numFmtId="2" fontId="6" fillId="2" borderId="0" xfId="1" applyNumberFormat="1" applyFont="1" applyFill="1" applyBorder="1" applyAlignment="1">
      <alignment horizontal="center"/>
    </xf>
    <xf numFmtId="164" fontId="5" fillId="2" borderId="0" xfId="1" applyNumberFormat="1" applyFont="1" applyFill="1" applyBorder="1"/>
    <xf numFmtId="0" fontId="5" fillId="2" borderId="0" xfId="0" applyFont="1" applyFill="1" applyBorder="1"/>
    <xf numFmtId="0" fontId="7" fillId="0" borderId="0" xfId="0" applyFont="1" applyBorder="1"/>
    <xf numFmtId="14" fontId="0" fillId="3" borderId="0" xfId="0" applyNumberFormat="1" applyFont="1" applyFill="1" applyBorder="1"/>
    <xf numFmtId="2" fontId="4" fillId="3" borderId="0" xfId="1" applyNumberFormat="1" applyFont="1" applyFill="1" applyBorder="1" applyAlignment="1">
      <alignment horizontal="center"/>
    </xf>
    <xf numFmtId="164" fontId="0" fillId="3" borderId="0" xfId="1" applyNumberFormat="1" applyFont="1" applyFill="1" applyBorder="1"/>
    <xf numFmtId="0" fontId="0" fillId="3" borderId="0" xfId="0" applyFont="1" applyFill="1" applyBorder="1"/>
    <xf numFmtId="0" fontId="0" fillId="0" borderId="0" xfId="0" applyBorder="1" applyAlignment="1">
      <alignment vertical="center"/>
    </xf>
    <xf numFmtId="0" fontId="0" fillId="0" borderId="0" xfId="0" applyBorder="1" applyAlignment="1">
      <alignment horizontal="left" vertical="center"/>
    </xf>
    <xf numFmtId="0" fontId="9" fillId="0" borderId="0" xfId="0" applyFont="1" applyBorder="1" applyAlignment="1">
      <alignment horizontal="center" vertical="center"/>
    </xf>
    <xf numFmtId="0" fontId="3" fillId="3" borderId="0" xfId="0" applyFont="1" applyFill="1" applyBorder="1"/>
    <xf numFmtId="0" fontId="0" fillId="3" borderId="0" xfId="0" applyFill="1" applyBorder="1"/>
    <xf numFmtId="0" fontId="3" fillId="5" borderId="0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/>
    </xf>
    <xf numFmtId="0" fontId="2" fillId="6" borderId="0" xfId="0" applyFont="1" applyFill="1" applyBorder="1" applyAlignment="1">
      <alignment horizontal="center"/>
    </xf>
    <xf numFmtId="0" fontId="2" fillId="7" borderId="0" xfId="0" applyFont="1" applyFill="1" applyBorder="1" applyAlignment="1">
      <alignment horizontal="center"/>
    </xf>
    <xf numFmtId="164" fontId="2" fillId="8" borderId="0" xfId="1" applyNumberFormat="1" applyFont="1" applyFill="1" applyBorder="1" applyAlignment="1">
      <alignment horizontal="center"/>
    </xf>
    <xf numFmtId="0" fontId="10" fillId="9" borderId="0" xfId="0" applyFont="1" applyFill="1" applyBorder="1" applyAlignment="1">
      <alignment horizontal="center" wrapText="1"/>
    </xf>
    <xf numFmtId="0" fontId="10" fillId="9" borderId="0" xfId="0" applyFont="1" applyFill="1" applyBorder="1" applyAlignment="1">
      <alignment horizontal="center"/>
    </xf>
    <xf numFmtId="0" fontId="10" fillId="10" borderId="0" xfId="0" applyFont="1" applyFill="1" applyBorder="1" applyAlignment="1">
      <alignment horizontal="center"/>
    </xf>
    <xf numFmtId="0" fontId="10" fillId="11" borderId="0" xfId="0" applyFont="1" applyFill="1" applyBorder="1" applyAlignment="1">
      <alignment horizontal="center"/>
    </xf>
    <xf numFmtId="14" fontId="2" fillId="12" borderId="0" xfId="0" applyNumberFormat="1" applyFont="1" applyFill="1" applyBorder="1" applyAlignment="1">
      <alignment horizontal="center"/>
    </xf>
    <xf numFmtId="2" fontId="2" fillId="12" borderId="0" xfId="1" applyNumberFormat="1" applyFont="1" applyFill="1" applyBorder="1" applyAlignment="1">
      <alignment horizontal="center"/>
    </xf>
    <xf numFmtId="164" fontId="2" fillId="12" borderId="0" xfId="1" applyNumberFormat="1" applyFont="1" applyFill="1" applyBorder="1" applyAlignment="1">
      <alignment horizontal="center"/>
    </xf>
    <xf numFmtId="0" fontId="2" fillId="12" borderId="0" xfId="0" applyFont="1" applyFill="1" applyBorder="1" applyAlignment="1">
      <alignment horizontal="center"/>
    </xf>
    <xf numFmtId="0" fontId="2" fillId="12" borderId="2" xfId="0" applyFont="1" applyFill="1" applyBorder="1" applyAlignment="1">
      <alignment horizontal="center"/>
    </xf>
    <xf numFmtId="0" fontId="11" fillId="0" borderId="0" xfId="0" pivotButton="1" applyFont="1"/>
    <xf numFmtId="0" fontId="11" fillId="0" borderId="0" xfId="0" applyFont="1"/>
    <xf numFmtId="0" fontId="11" fillId="0" borderId="0" xfId="0" applyFont="1" applyAlignment="1">
      <alignment horizontal="left"/>
    </xf>
    <xf numFmtId="164" fontId="11" fillId="0" borderId="0" xfId="0" applyNumberFormat="1" applyFont="1"/>
    <xf numFmtId="10" fontId="11" fillId="0" borderId="0" xfId="0" applyNumberFormat="1" applyFont="1"/>
    <xf numFmtId="0" fontId="3" fillId="5" borderId="0" xfId="0" applyFont="1" applyFill="1" applyBorder="1" applyAlignment="1">
      <alignment horizontal="center"/>
    </xf>
    <xf numFmtId="0" fontId="3" fillId="4" borderId="0" xfId="0" applyFont="1" applyFill="1" applyBorder="1" applyAlignment="1">
      <alignment horizontal="center"/>
    </xf>
    <xf numFmtId="0" fontId="12" fillId="0" borderId="0" xfId="2" applyFont="1"/>
    <xf numFmtId="0" fontId="14" fillId="0" borderId="0" xfId="3" applyFont="1"/>
    <xf numFmtId="0" fontId="15" fillId="0" borderId="0" xfId="2" applyFont="1"/>
    <xf numFmtId="0" fontId="16" fillId="0" borderId="0" xfId="2" applyFont="1" applyAlignment="1">
      <alignment horizontal="center"/>
    </xf>
    <xf numFmtId="0" fontId="12" fillId="0" borderId="0" xfId="2" applyFont="1" applyAlignment="1">
      <alignment horizontal="center"/>
    </xf>
    <xf numFmtId="0" fontId="17" fillId="0" borderId="0" xfId="2" applyFont="1" applyAlignment="1">
      <alignment horizontal="center"/>
    </xf>
    <xf numFmtId="0" fontId="16" fillId="0" borderId="0" xfId="2" applyFont="1" applyAlignment="1">
      <alignment horizontal="center"/>
    </xf>
    <xf numFmtId="0" fontId="16" fillId="0" borderId="0" xfId="2" applyFont="1" applyAlignment="1">
      <alignment horizontal="center" vertical="center" wrapText="1"/>
    </xf>
    <xf numFmtId="0" fontId="18" fillId="0" borderId="0" xfId="2" applyFont="1" applyAlignment="1">
      <alignment horizontal="center"/>
    </xf>
    <xf numFmtId="0" fontId="12" fillId="13" borderId="0" xfId="2" applyFont="1" applyFill="1"/>
    <xf numFmtId="0" fontId="19" fillId="0" borderId="0" xfId="2" applyFont="1"/>
    <xf numFmtId="0" fontId="20" fillId="14" borderId="0" xfId="2" applyFont="1" applyFill="1" applyAlignment="1">
      <alignment horizontal="center"/>
    </xf>
  </cellXfs>
  <cellStyles count="4">
    <cellStyle name="Hiperlink" xfId="3" builtinId="8"/>
    <cellStyle name="Moeda" xfId="1" builtinId="4"/>
    <cellStyle name="Normal" xfId="0" builtinId="0"/>
    <cellStyle name="Normal 2" xfId="2" xr:uid="{36844DD1-07F9-4000-97CA-E88B51DD9F37}"/>
  </cellStyles>
  <dxfs count="34">
    <dxf>
      <font>
        <name val="Century Gothic"/>
        <scheme val="none"/>
      </font>
    </dxf>
    <dxf>
      <font>
        <name val="Century Gothic"/>
        <scheme val="none"/>
      </font>
    </dxf>
    <dxf>
      <font>
        <name val="Century Gothic"/>
        <scheme val="none"/>
      </font>
    </dxf>
    <dxf>
      <font>
        <name val="Century Gothic"/>
        <scheme val="none"/>
      </font>
    </dxf>
    <dxf>
      <font>
        <name val="Century Gothic"/>
        <scheme val="none"/>
      </font>
    </dxf>
    <dxf>
      <font>
        <name val="Century Gothic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4" formatCode="0.0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9" formatCode="dd/mm/yyyy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2" formatCode="0.0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4" formatCode="_-&quot;R$&quot;\ * #,##0.00_-;\-&quot;R$&quot;\ * #,##0.00_-;_-&quot;R$&quot;\ * &quot;-&quot;??_-;_-@_-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border outline="0">
        <top style="thin">
          <color theme="5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Light16">
    <tableStyle name="MySqlDefault" pivot="0" table="0" count="2" xr9:uid="{00000000-0011-0000-FFFF-FFFF00000000}">
      <tableStyleElement type="wholeTable" dxfId="33"/>
      <tableStyleElement type="headerRow" dxfId="32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pivotCacheDefinition" Target="pivotCache/pivotCacheDefinition1.xml"/><Relationship Id="rId10" Type="http://schemas.openxmlformats.org/officeDocument/2006/relationships/customXml" Target="../customXml/item1.xml"/><Relationship Id="rId4" Type="http://schemas.openxmlformats.org/officeDocument/2006/relationships/externalLink" Target="externalLinks/externalLink1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[EXEMPLO-PARETO-ATUALIZADO.xlsx]PARETO!Tabela dinâmica3</c:name>
    <c:fmtId val="0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Century Gothic" panose="020B0502020202020204" pitchFamily="34" charset="0"/>
                <a:ea typeface="+mn-ea"/>
                <a:cs typeface="+mn-cs"/>
              </a:defRPr>
            </a:pPr>
            <a:r>
              <a:rPr lang="pt-BR" sz="1400">
                <a:latin typeface="Century Gothic" panose="020B0502020202020204" pitchFamily="34" charset="0"/>
              </a:rPr>
              <a:t>PARETO POR REGIÃO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Century Gothic" panose="020B0502020202020204" pitchFamily="34" charset="0"/>
              <a:ea typeface="+mn-ea"/>
              <a:cs typeface="+mn-cs"/>
            </a:defRPr>
          </a:pPr>
          <a:endParaRPr lang="pt-BR"/>
        </a:p>
      </c:txPr>
    </c:title>
    <c:autoTitleDeleted val="0"/>
    <c:pivotFmts>
      <c:pivotFmt>
        <c:idx val="0"/>
      </c:pivotFmt>
      <c:pivotFmt>
        <c:idx val="1"/>
      </c:pivotFmt>
      <c:pivotFmt>
        <c:idx val="2"/>
        <c:spPr>
          <a:gradFill rotWithShape="1">
            <a:gsLst>
              <a:gs pos="0">
                <a:schemeClr val="accent1">
                  <a:satMod val="103000"/>
                  <a:lumMod val="102000"/>
                  <a:tint val="94000"/>
                </a:schemeClr>
              </a:gs>
              <a:gs pos="50000">
                <a:schemeClr val="accent1">
                  <a:satMod val="110000"/>
                  <a:lumMod val="100000"/>
                  <a:shade val="100000"/>
                </a:schemeClr>
              </a:gs>
              <a:gs pos="100000">
                <a:schemeClr val="accent1">
                  <a:lumMod val="99000"/>
                  <a:satMod val="120000"/>
                  <a:shade val="78000"/>
                </a:schemeClr>
              </a:gs>
            </a:gsLst>
            <a:lin ang="5400000" scaled="0"/>
          </a:gradFill>
          <a:ln>
            <a:noFill/>
          </a:ln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lt1">
                      <a:lumMod val="8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3"/>
        <c:spPr>
          <a:ln w="34925" cap="rnd">
            <a:solidFill>
              <a:schemeClr val="accent1"/>
            </a:solidFill>
            <a:round/>
          </a:ln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c:spPr>
        <c:marker>
          <c:symbol val="circle"/>
          <c:size val="6"/>
          <c:spPr>
            <a:gradFill rotWithShape="1">
              <a:gsLst>
                <a:gs pos="0">
                  <a:schemeClr val="accent2">
                    <a:satMod val="103000"/>
                    <a:lumMod val="102000"/>
                    <a:tint val="94000"/>
                  </a:schemeClr>
                </a:gs>
                <a:gs pos="50000">
                  <a:schemeClr val="accent2">
                    <a:satMod val="110000"/>
                    <a:lumMod val="100000"/>
                    <a:shade val="100000"/>
                  </a:schemeClr>
                </a:gs>
                <a:gs pos="100000">
                  <a:schemeClr val="accent2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 w="9525">
              <a:solidFill>
                <a:schemeClr val="accent2"/>
              </a:solidFill>
              <a:round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lt1">
                      <a:lumMod val="8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PARETO!$B$3</c:f>
              <c:strCache>
                <c:ptCount val="1"/>
                <c:pt idx="0">
                  <c:v>Soma de Valor da venda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satMod val="103000"/>
                    <a:lumMod val="102000"/>
                    <a:tint val="94000"/>
                  </a:schemeClr>
                </a:gs>
                <a:gs pos="50000">
                  <a:schemeClr val="accent1">
                    <a:satMod val="110000"/>
                    <a:lumMod val="100000"/>
                    <a:shade val="100000"/>
                  </a:schemeClr>
                </a:gs>
                <a:gs pos="100000">
                  <a:schemeClr val="accent1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PARETO!$A$4:$A$8</c:f>
              <c:strCache>
                <c:ptCount val="4"/>
                <c:pt idx="0">
                  <c:v>SUDESTE</c:v>
                </c:pt>
                <c:pt idx="1">
                  <c:v>SUL</c:v>
                </c:pt>
                <c:pt idx="2">
                  <c:v>NORDESTE</c:v>
                </c:pt>
                <c:pt idx="3">
                  <c:v>CENTRO-OESTE</c:v>
                </c:pt>
              </c:strCache>
            </c:strRef>
          </c:cat>
          <c:val>
            <c:numRef>
              <c:f>PARETO!$B$4:$B$8</c:f>
              <c:numCache>
                <c:formatCode>_-"R$"\ * #,##0.00_-;\-"R$"\ * #,##0.00_-;_-"R$"\ * "-"??_-;_-@_-</c:formatCode>
                <c:ptCount val="4"/>
                <c:pt idx="0">
                  <c:v>6480</c:v>
                </c:pt>
                <c:pt idx="1">
                  <c:v>9791.5</c:v>
                </c:pt>
                <c:pt idx="2">
                  <c:v>12962</c:v>
                </c:pt>
                <c:pt idx="3">
                  <c:v>17726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B4D-4B96-B358-721637B3532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94005312"/>
        <c:axId val="694004984"/>
      </c:barChart>
      <c:lineChart>
        <c:grouping val="standard"/>
        <c:varyColors val="0"/>
        <c:ser>
          <c:idx val="1"/>
          <c:order val="1"/>
          <c:tx>
            <c:strRef>
              <c:f>PARETO!$C$3</c:f>
              <c:strCache>
                <c:ptCount val="1"/>
                <c:pt idx="0">
                  <c:v>Soma de Valor da venda2</c:v>
                </c:pt>
              </c:strCache>
            </c:strRef>
          </c:tx>
          <c:spPr>
            <a:ln w="34925" cap="rnd">
              <a:solidFill>
                <a:schemeClr val="accent2"/>
              </a:solidFill>
              <a:round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marker>
            <c:symbol val="circle"/>
            <c:size val="6"/>
            <c:spPr>
              <a:gradFill rotWithShape="1">
                <a:gsLst>
                  <a:gs pos="0">
                    <a:schemeClr val="accent2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2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2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 w="9525">
                <a:solidFill>
                  <a:schemeClr val="accent2"/>
                </a:solidFill>
                <a:round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</c:marker>
          <c:cat>
            <c:strRef>
              <c:f>PARETO!$A$4:$A$8</c:f>
              <c:strCache>
                <c:ptCount val="4"/>
                <c:pt idx="0">
                  <c:v>SUDESTE</c:v>
                </c:pt>
                <c:pt idx="1">
                  <c:v>SUL</c:v>
                </c:pt>
                <c:pt idx="2">
                  <c:v>NORDESTE</c:v>
                </c:pt>
                <c:pt idx="3">
                  <c:v>CENTRO-OESTE</c:v>
                </c:pt>
              </c:strCache>
            </c:strRef>
          </c:cat>
          <c:val>
            <c:numRef>
              <c:f>PARETO!$C$4:$C$8</c:f>
              <c:numCache>
                <c:formatCode>0.00%</c:formatCode>
                <c:ptCount val="4"/>
                <c:pt idx="0">
                  <c:v>0.13799124777734004</c:v>
                </c:pt>
                <c:pt idx="1">
                  <c:v>0.34650070805694266</c:v>
                </c:pt>
                <c:pt idx="2">
                  <c:v>0.62252579350291204</c:v>
                </c:pt>
                <c:pt idx="3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B4D-4B96-B358-721637B3532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94010232"/>
        <c:axId val="694002688"/>
      </c:lineChart>
      <c:catAx>
        <c:axId val="69400531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lt1">
                <a:lumMod val="95000"/>
                <a:alpha val="54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Century Gothic" panose="020B0502020202020204" pitchFamily="34" charset="0"/>
                <a:ea typeface="+mn-ea"/>
                <a:cs typeface="+mn-cs"/>
              </a:defRPr>
            </a:pPr>
            <a:endParaRPr lang="pt-BR"/>
          </a:p>
        </c:txPr>
        <c:crossAx val="694004984"/>
        <c:crosses val="autoZero"/>
        <c:auto val="1"/>
        <c:lblAlgn val="ctr"/>
        <c:lblOffset val="100"/>
        <c:noMultiLvlLbl val="0"/>
      </c:catAx>
      <c:valAx>
        <c:axId val="69400498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numFmt formatCode="_-&quot;R$&quot;\ * #,##0.0_-;\-&quot;R$&quot;\ * #,##0.0_-;_-&quot;R$&quot;\ * &quot;-&quot;?_-;_-@_-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Century Gothic" panose="020B0502020202020204" pitchFamily="34" charset="0"/>
                <a:ea typeface="+mn-ea"/>
                <a:cs typeface="+mn-cs"/>
              </a:defRPr>
            </a:pPr>
            <a:endParaRPr lang="pt-BR"/>
          </a:p>
        </c:txPr>
        <c:crossAx val="694005312"/>
        <c:crosses val="autoZero"/>
        <c:crossBetween val="between"/>
        <c:dispUnits>
          <c:builtInUnit val="thousands"/>
          <c:dispUnitsLbl>
            <c:spPr>
              <a:noFill/>
              <a:ln>
                <a:noFill/>
              </a:ln>
              <a:effectLst/>
            </c:spPr>
            <c:txPr>
              <a:bodyPr rot="-5400000" spcFirstLastPara="1" vertOverflow="ellipsis" vert="horz" wrap="square" anchor="ctr" anchorCtr="1"/>
              <a:lstStyle/>
              <a:p>
                <a:pPr>
                  <a:defRPr sz="900" b="1" i="0" u="none" strike="noStrike" kern="1200" cap="all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</c:dispUnitsLbl>
        </c:dispUnits>
      </c:valAx>
      <c:valAx>
        <c:axId val="694002688"/>
        <c:scaling>
          <c:orientation val="minMax"/>
          <c:max val="1"/>
        </c:scaling>
        <c:delete val="0"/>
        <c:axPos val="r"/>
        <c:numFmt formatCode="0.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Century Gothic" panose="020B0502020202020204" pitchFamily="34" charset="0"/>
                <a:ea typeface="+mn-ea"/>
                <a:cs typeface="+mn-cs"/>
              </a:defRPr>
            </a:pPr>
            <a:endParaRPr lang="pt-BR"/>
          </a:p>
        </c:txPr>
        <c:crossAx val="694010232"/>
        <c:crosses val="max"/>
        <c:crossBetween val="between"/>
      </c:valAx>
      <c:catAx>
        <c:axId val="694010232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694002688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plotVisOnly val="1"/>
    <c:dispBlanksAs val="gap"/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28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gradFill>
        <a:gsLst>
          <a:gs pos="100000">
            <a:schemeClr val="dk1">
              <a:lumMod val="95000"/>
              <a:lumOff val="5000"/>
            </a:schemeClr>
          </a:gs>
          <a:gs pos="0">
            <a:schemeClr val="dk1">
              <a:lumMod val="75000"/>
              <a:lumOff val="25000"/>
            </a:schemeClr>
          </a:gs>
        </a:gsLst>
        <a:path path="circle">
          <a:fillToRect l="50000" t="50000" r="50000" b="50000"/>
        </a:path>
      </a:gradFill>
      <a:ln w="9525">
        <a:solidFill>
          <a:schemeClr val="dk1">
            <a:lumMod val="75000"/>
            <a:lumOff val="2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/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/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gradFill>
        <a:gsLst>
          <a:gs pos="100000">
            <a:schemeClr val="lt1">
              <a:lumMod val="85000"/>
            </a:schemeClr>
          </a:gs>
          <a:gs pos="0">
            <a:schemeClr val="lt1"/>
          </a:gs>
        </a:gsLst>
        <a:path path="circle">
          <a:fillToRect l="50000" t="50000" r="50000" b="50000"/>
        </a:path>
      </a:gradFill>
      <a:ln w="9525" cap="flat" cmpd="sng" algn="ctr">
        <a:solidFill>
          <a:schemeClr val="lt1"/>
        </a:solidFill>
        <a:round/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tx1"/>
    </cs:fontRef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youtube.com/doutoresdoexcelonline?sub_confirmation=1" TargetMode="External"/><Relationship Id="rId3" Type="http://schemas.openxmlformats.org/officeDocument/2006/relationships/image" Target="../media/image2.png"/><Relationship Id="rId7" Type="http://schemas.openxmlformats.org/officeDocument/2006/relationships/image" Target="../media/image5.png"/><Relationship Id="rId2" Type="http://schemas.openxmlformats.org/officeDocument/2006/relationships/hyperlink" Target="http://bit.ly/2HSVdOc" TargetMode="External"/><Relationship Id="rId1" Type="http://schemas.openxmlformats.org/officeDocument/2006/relationships/image" Target="../media/image1.png"/><Relationship Id="rId6" Type="http://schemas.openxmlformats.org/officeDocument/2006/relationships/hyperlink" Target="https://www.linkedin.com/in/danielldelgado/" TargetMode="External"/><Relationship Id="rId11" Type="http://schemas.openxmlformats.org/officeDocument/2006/relationships/image" Target="../media/image7.png"/><Relationship Id="rId5" Type="http://schemas.openxmlformats.org/officeDocument/2006/relationships/image" Target="../media/image4.png"/><Relationship Id="rId10" Type="http://schemas.openxmlformats.org/officeDocument/2006/relationships/hyperlink" Target="https://www.instagram.com/doutoresdoexcel" TargetMode="External"/><Relationship Id="rId4" Type="http://schemas.openxmlformats.org/officeDocument/2006/relationships/image" Target="../media/image3.svg"/><Relationship Id="rId9" Type="http://schemas.openxmlformats.org/officeDocument/2006/relationships/image" Target="../media/image6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323850</xdr:colOff>
      <xdr:row>0</xdr:row>
      <xdr:rowOff>0</xdr:rowOff>
    </xdr:from>
    <xdr:ext cx="2469155" cy="567526"/>
    <xdr:pic>
      <xdr:nvPicPr>
        <xdr:cNvPr id="2" name="Imagem 1">
          <a:extLst>
            <a:ext uri="{FF2B5EF4-FFF2-40B4-BE49-F238E27FC236}">
              <a16:creationId xmlns:a16="http://schemas.microsoft.com/office/drawing/2014/main" id="{083466F9-B75C-4568-AE6A-9E304B51E5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3450" y="0"/>
          <a:ext cx="2469155" cy="567526"/>
        </a:xfrm>
        <a:prstGeom prst="rect">
          <a:avLst/>
        </a:prstGeom>
      </xdr:spPr>
    </xdr:pic>
    <xdr:clientData/>
  </xdr:oneCellAnchor>
  <xdr:twoCellAnchor>
    <xdr:from>
      <xdr:col>1</xdr:col>
      <xdr:colOff>47625</xdr:colOff>
      <xdr:row>14</xdr:row>
      <xdr:rowOff>161925</xdr:rowOff>
    </xdr:from>
    <xdr:to>
      <xdr:col>6</xdr:col>
      <xdr:colOff>590549</xdr:colOff>
      <xdr:row>48</xdr:row>
      <xdr:rowOff>104775</xdr:rowOff>
    </xdr:to>
    <xdr:sp macro="" textlink="">
      <xdr:nvSpPr>
        <xdr:cNvPr id="3" name="Retângulo: Cantos Arredondados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D3F4FD2-2CCF-4852-8479-FB5A6243F87B}"/>
            </a:ext>
          </a:extLst>
        </xdr:cNvPr>
        <xdr:cNvSpPr/>
      </xdr:nvSpPr>
      <xdr:spPr>
        <a:xfrm>
          <a:off x="657225" y="3714750"/>
          <a:ext cx="3590924" cy="781050"/>
        </a:xfrm>
        <a:prstGeom prst="roundRect">
          <a:avLst>
            <a:gd name="adj" fmla="val 33740"/>
          </a:avLst>
        </a:prstGeom>
        <a:solidFill>
          <a:srgbClr val="E84444"/>
        </a:solidFill>
        <a:ln>
          <a:noFill/>
        </a:ln>
        <a:effectLst>
          <a:outerShdw blurRad="190500" dist="228600" dir="2700000" algn="ctr">
            <a:srgbClr val="000000">
              <a:alpha val="30000"/>
            </a:srgbClr>
          </a:outerShdw>
        </a:effectLst>
        <a:scene3d>
          <a:camera prst="orthographicFront">
            <a:rot lat="0" lon="0" rev="0"/>
          </a:camera>
          <a:lightRig rig="glow" dir="t">
            <a:rot lat="0" lon="0" rev="4800000"/>
          </a:lightRig>
        </a:scene3d>
        <a:sp3d prstMaterial="matte">
          <a:bevelT w="127000" h="635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419" sz="1400" b="1">
              <a:latin typeface="Segoe UI" panose="020B0502040204020203" pitchFamily="34" charset="0"/>
              <a:cs typeface="Segoe UI" panose="020B0502040204020203" pitchFamily="34" charset="0"/>
            </a:rPr>
            <a:t>Conheça nossa metodologia </a:t>
          </a:r>
        </a:p>
        <a:p>
          <a:pPr algn="ctr"/>
          <a:r>
            <a:rPr lang="es-419" sz="1400" b="1">
              <a:latin typeface="Segoe UI" panose="020B0502040204020203" pitchFamily="34" charset="0"/>
              <a:cs typeface="Segoe UI" panose="020B0502040204020203" pitchFamily="34" charset="0"/>
            </a:rPr>
            <a:t>em 5 aulas gratuitas</a:t>
          </a:r>
        </a:p>
      </xdr:txBody>
    </xdr:sp>
    <xdr:clientData/>
  </xdr:twoCellAnchor>
  <xdr:oneCellAnchor>
    <xdr:from>
      <xdr:col>6</xdr:col>
      <xdr:colOff>38101</xdr:colOff>
      <xdr:row>15</xdr:row>
      <xdr:rowOff>123826</xdr:rowOff>
    </xdr:from>
    <xdr:ext cx="571500" cy="571500"/>
    <xdr:pic>
      <xdr:nvPicPr>
        <xdr:cNvPr id="4" name="Gráfico 3" descr="Cursor">
          <a:extLst>
            <a:ext uri="{FF2B5EF4-FFF2-40B4-BE49-F238E27FC236}">
              <a16:creationId xmlns:a16="http://schemas.microsoft.com/office/drawing/2014/main" id="{3EF90EF6-186E-4728-BE1C-26534E84F5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4"/>
            </a:ext>
          </a:extLst>
        </a:blip>
        <a:stretch>
          <a:fillRect/>
        </a:stretch>
      </xdr:blipFill>
      <xdr:spPr>
        <a:xfrm>
          <a:off x="3695701" y="3886201"/>
          <a:ext cx="571500" cy="5715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14</xdr:row>
      <xdr:rowOff>19050</xdr:rowOff>
    </xdr:from>
    <xdr:ext cx="1426544" cy="1657350"/>
    <xdr:pic>
      <xdr:nvPicPr>
        <xdr:cNvPr id="5" name="Imagem 4">
          <a:extLst>
            <a:ext uri="{FF2B5EF4-FFF2-40B4-BE49-F238E27FC236}">
              <a16:creationId xmlns:a16="http://schemas.microsoft.com/office/drawing/2014/main" id="{321F83C1-935C-4339-B931-940CA71599C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457" t="-2066" r="4514" b="31028"/>
        <a:stretch/>
      </xdr:blipFill>
      <xdr:spPr>
        <a:xfrm>
          <a:off x="0" y="3571875"/>
          <a:ext cx="1426544" cy="1657350"/>
        </a:xfrm>
        <a:prstGeom prst="rect">
          <a:avLst/>
        </a:prstGeom>
        <a:ln w="38100">
          <a:noFill/>
        </a:ln>
      </xdr:spPr>
    </xdr:pic>
    <xdr:clientData/>
  </xdr:oneCellAnchor>
  <xdr:oneCellAnchor>
    <xdr:from>
      <xdr:col>2</xdr:col>
      <xdr:colOff>381000</xdr:colOff>
      <xdr:row>55</xdr:row>
      <xdr:rowOff>63210</xdr:rowOff>
    </xdr:from>
    <xdr:ext cx="258907" cy="256729"/>
    <xdr:pic>
      <xdr:nvPicPr>
        <xdr:cNvPr id="6" name="Imagem 5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3862A17D-54A6-496E-9763-02F0E65E46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grayscl/>
        </a:blip>
        <a:stretch>
          <a:fillRect/>
        </a:stretch>
      </xdr:blipFill>
      <xdr:spPr>
        <a:xfrm>
          <a:off x="1600200" y="4663785"/>
          <a:ext cx="258907" cy="256729"/>
        </a:xfrm>
        <a:prstGeom prst="rect">
          <a:avLst/>
        </a:prstGeom>
      </xdr:spPr>
    </xdr:pic>
    <xdr:clientData/>
  </xdr:oneCellAnchor>
  <xdr:oneCellAnchor>
    <xdr:from>
      <xdr:col>3</xdr:col>
      <xdr:colOff>564756</xdr:colOff>
      <xdr:row>48</xdr:row>
      <xdr:rowOff>131619</xdr:rowOff>
    </xdr:from>
    <xdr:ext cx="681860" cy="561975"/>
    <xdr:pic>
      <xdr:nvPicPr>
        <xdr:cNvPr id="7" name="Imagem 6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CCEE3696-9B21-4CBA-99AA-781F86656A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>
          <a:clrChange>
            <a:clrFrom>
              <a:srgbClr val="F8F8F8"/>
            </a:clrFrom>
            <a:clrTo>
              <a:srgbClr val="F8F8F8">
                <a:alpha val="0"/>
              </a:srgbClr>
            </a:clrTo>
          </a:clrChange>
          <a:grayscl/>
        </a:blip>
        <a:stretch>
          <a:fillRect/>
        </a:stretch>
      </xdr:blipFill>
      <xdr:spPr>
        <a:xfrm>
          <a:off x="2393556" y="4522644"/>
          <a:ext cx="681860" cy="561975"/>
        </a:xfrm>
        <a:prstGeom prst="rect">
          <a:avLst/>
        </a:prstGeom>
      </xdr:spPr>
    </xdr:pic>
    <xdr:clientData/>
  </xdr:oneCellAnchor>
  <xdr:oneCellAnchor>
    <xdr:from>
      <xdr:col>3</xdr:col>
      <xdr:colOff>185527</xdr:colOff>
      <xdr:row>55</xdr:row>
      <xdr:rowOff>34635</xdr:rowOff>
    </xdr:from>
    <xdr:ext cx="287373" cy="317790"/>
    <xdr:pic>
      <xdr:nvPicPr>
        <xdr:cNvPr id="8" name="Imagem 7">
          <a:hlinkClick xmlns:r="http://schemas.openxmlformats.org/officeDocument/2006/relationships" r:id="rId10"/>
          <a:extLst>
            <a:ext uri="{FF2B5EF4-FFF2-40B4-BE49-F238E27FC236}">
              <a16:creationId xmlns:a16="http://schemas.microsoft.com/office/drawing/2014/main" id="{4D31C2DC-F0A0-448E-8D09-BD02C3DD5D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clrChange>
            <a:clrFrom>
              <a:srgbClr val="F8F8F8"/>
            </a:clrFrom>
            <a:clrTo>
              <a:srgbClr val="F8F8F8">
                <a:alpha val="0"/>
              </a:srgbClr>
            </a:clrTo>
          </a:clrChange>
          <a:grayscl/>
        </a:blip>
        <a:stretch>
          <a:fillRect/>
        </a:stretch>
      </xdr:blipFill>
      <xdr:spPr>
        <a:xfrm>
          <a:off x="2014327" y="4635210"/>
          <a:ext cx="287373" cy="317790"/>
        </a:xfrm>
        <a:prstGeom prst="rect">
          <a:avLst/>
        </a:prstGeom>
      </xdr:spPr>
    </xdr:pic>
    <xdr:clientData/>
  </xdr:oneCellAnchor>
  <xdr:twoCellAnchor>
    <xdr:from>
      <xdr:col>2</xdr:col>
      <xdr:colOff>314325</xdr:colOff>
      <xdr:row>56</xdr:row>
      <xdr:rowOff>125557</xdr:rowOff>
    </xdr:from>
    <xdr:to>
      <xdr:col>6</xdr:col>
      <xdr:colOff>533400</xdr:colOff>
      <xdr:row>56</xdr:row>
      <xdr:rowOff>125557</xdr:rowOff>
    </xdr:to>
    <xdr:cxnSp macro="">
      <xdr:nvCxnSpPr>
        <xdr:cNvPr id="9" name="Conector reto 8">
          <a:extLst>
            <a:ext uri="{FF2B5EF4-FFF2-40B4-BE49-F238E27FC236}">
              <a16:creationId xmlns:a16="http://schemas.microsoft.com/office/drawing/2014/main" id="{1F27958B-A570-4E70-B5A8-E968CA472F21}"/>
            </a:ext>
          </a:extLst>
        </xdr:cNvPr>
        <xdr:cNvCxnSpPr/>
      </xdr:nvCxnSpPr>
      <xdr:spPr>
        <a:xfrm>
          <a:off x="1533525" y="4935682"/>
          <a:ext cx="2657475" cy="0"/>
        </a:xfrm>
        <a:prstGeom prst="line">
          <a:avLst/>
        </a:prstGeom>
        <a:ln>
          <a:solidFill>
            <a:schemeClr val="tx1">
              <a:lumMod val="50000"/>
              <a:lumOff val="50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77932</xdr:colOff>
      <xdr:row>0</xdr:row>
      <xdr:rowOff>1</xdr:rowOff>
    </xdr:from>
    <xdr:ext cx="4416136" cy="333374"/>
    <xdr:sp macro="" textlink="">
      <xdr:nvSpPr>
        <xdr:cNvPr id="2" name="Retângulo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3735532" y="1"/>
          <a:ext cx="4416136" cy="333374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pPr algn="ctr"/>
          <a:r>
            <a:rPr lang="pt-BR" sz="1800" b="0" cap="none" spc="0">
              <a:ln w="18415" cmpd="sng">
                <a:solidFill>
                  <a:srgbClr val="FFFFFF"/>
                </a:solidFill>
                <a:prstDash val="solid"/>
              </a:ln>
              <a:solidFill>
                <a:srgbClr val="FFFFFF"/>
              </a:solidFill>
              <a:effectLst>
                <a:outerShdw blurRad="63500" dir="3600000" algn="tl" rotWithShape="0">
                  <a:srgbClr val="000000">
                    <a:alpha val="70000"/>
                  </a:srgbClr>
                </a:outerShdw>
              </a:effectLst>
            </a:rPr>
            <a:t>FÓRMULAS DE DATAS</a:t>
          </a:r>
        </a:p>
      </xdr:txBody>
    </xdr:sp>
    <xdr:clientData/>
  </xdr:oneCellAnchor>
  <xdr:oneCellAnchor>
    <xdr:from>
      <xdr:col>10</xdr:col>
      <xdr:colOff>133350</xdr:colOff>
      <xdr:row>0</xdr:row>
      <xdr:rowOff>1</xdr:rowOff>
    </xdr:from>
    <xdr:ext cx="5648325" cy="342900"/>
    <xdr:sp macro="" textlink="">
      <xdr:nvSpPr>
        <xdr:cNvPr id="3" name="Retângulo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6229350" y="1"/>
          <a:ext cx="5648325" cy="342900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pPr algn="ctr"/>
          <a:r>
            <a:rPr lang="pt-BR" sz="1800" b="0" cap="none" spc="0">
              <a:ln w="18415" cmpd="sng">
                <a:solidFill>
                  <a:srgbClr val="FFFFFF"/>
                </a:solidFill>
                <a:prstDash val="solid"/>
              </a:ln>
              <a:solidFill>
                <a:srgbClr val="FFFFFF"/>
              </a:solidFill>
              <a:effectLst>
                <a:outerShdw blurRad="63500" dir="3600000" algn="tl" rotWithShape="0">
                  <a:srgbClr val="000000">
                    <a:alpha val="70000"/>
                  </a:srgbClr>
                </a:outerShdw>
              </a:effectLst>
            </a:rPr>
            <a:t>PROCV - VLOOKUP</a:t>
          </a:r>
          <a:endParaRPr lang="pt-BR" sz="2400" b="0" cap="none" spc="0">
            <a:ln w="18415" cmpd="sng">
              <a:solidFill>
                <a:srgbClr val="FFFFFF"/>
              </a:solidFill>
              <a:prstDash val="solid"/>
            </a:ln>
            <a:solidFill>
              <a:srgbClr val="FFFFFF"/>
            </a:solidFill>
            <a:effectLst>
              <a:outerShdw blurRad="63500" dir="3600000" algn="tl" rotWithShape="0">
                <a:srgbClr val="000000">
                  <a:alpha val="70000"/>
                </a:srgbClr>
              </a:outerShdw>
            </a:effectLst>
          </a:endParaRPr>
        </a:p>
      </xdr:txBody>
    </xdr:sp>
    <xdr:clientData/>
  </xdr:oneCellAnchor>
  <xdr:oneCellAnchor>
    <xdr:from>
      <xdr:col>16</xdr:col>
      <xdr:colOff>57150</xdr:colOff>
      <xdr:row>0</xdr:row>
      <xdr:rowOff>0</xdr:rowOff>
    </xdr:from>
    <xdr:ext cx="4314825" cy="295275"/>
    <xdr:sp macro="" textlink="">
      <xdr:nvSpPr>
        <xdr:cNvPr id="4" name="Retângulo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9810750" y="0"/>
          <a:ext cx="4314825" cy="295275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pPr algn="ctr"/>
          <a:r>
            <a:rPr lang="pt-BR" sz="1800" b="0" cap="none" spc="0">
              <a:ln w="18415" cmpd="sng">
                <a:solidFill>
                  <a:srgbClr val="FFFFFF"/>
                </a:solidFill>
                <a:prstDash val="solid"/>
              </a:ln>
              <a:solidFill>
                <a:srgbClr val="FFFFFF"/>
              </a:solidFill>
              <a:effectLst>
                <a:outerShdw blurRad="63500" dir="3600000" algn="tl" rotWithShape="0">
                  <a:srgbClr val="000000">
                    <a:alpha val="70000"/>
                  </a:srgbClr>
                </a:outerShdw>
              </a:effectLst>
            </a:rPr>
            <a:t>SE - IF</a:t>
          </a:r>
        </a:p>
      </xdr:txBody>
    </xdr:sp>
    <xdr:clientData/>
  </xdr:oneCellAnchor>
  <xdr:oneCellAnchor>
    <xdr:from>
      <xdr:col>21</xdr:col>
      <xdr:colOff>180975</xdr:colOff>
      <xdr:row>0</xdr:row>
      <xdr:rowOff>0</xdr:rowOff>
    </xdr:from>
    <xdr:ext cx="1304925" cy="495300"/>
    <xdr:sp macro="" textlink="">
      <xdr:nvSpPr>
        <xdr:cNvPr id="5" name="Retângulo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12982575" y="0"/>
          <a:ext cx="1304925" cy="495300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pPr algn="ctr"/>
          <a:r>
            <a:rPr lang="pt-BR" sz="1800" b="0" cap="none" spc="0">
              <a:ln w="18415" cmpd="sng">
                <a:solidFill>
                  <a:srgbClr val="FFFFFF"/>
                </a:solidFill>
                <a:prstDash val="solid"/>
              </a:ln>
              <a:solidFill>
                <a:srgbClr val="FFFFFF"/>
              </a:solidFill>
              <a:effectLst>
                <a:outerShdw blurRad="63500" dir="3600000" algn="tl" rotWithShape="0">
                  <a:srgbClr val="000000">
                    <a:alpha val="70000"/>
                  </a:srgbClr>
                </a:outerShdw>
              </a:effectLst>
            </a:rPr>
            <a:t>SE + SE</a:t>
          </a:r>
        </a:p>
        <a:p>
          <a:pPr algn="ctr"/>
          <a:r>
            <a:rPr lang="pt-BR" sz="1600" b="0" i="1" cap="none" spc="0">
              <a:ln w="18415" cmpd="sng">
                <a:solidFill>
                  <a:srgbClr val="FFFFFF"/>
                </a:solidFill>
                <a:prstDash val="solid"/>
              </a:ln>
              <a:solidFill>
                <a:srgbClr val="FFFFFF"/>
              </a:solidFill>
              <a:effectLst>
                <a:outerShdw blurRad="63500" dir="3600000" algn="tl" rotWithShape="0">
                  <a:srgbClr val="000000">
                    <a:alpha val="70000"/>
                  </a:srgbClr>
                </a:outerShdw>
              </a:effectLst>
            </a:rPr>
            <a:t>IF + IF</a:t>
          </a:r>
        </a:p>
      </xdr:txBody>
    </xdr:sp>
    <xdr:clientData/>
  </xdr:oneCellAnchor>
  <xdr:oneCellAnchor>
    <xdr:from>
      <xdr:col>21</xdr:col>
      <xdr:colOff>1762125</xdr:colOff>
      <xdr:row>0</xdr:row>
      <xdr:rowOff>0</xdr:rowOff>
    </xdr:from>
    <xdr:ext cx="1781175" cy="495300"/>
    <xdr:sp macro="" textlink="">
      <xdr:nvSpPr>
        <xdr:cNvPr id="6" name="Retângulo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13411200" y="0"/>
          <a:ext cx="1781175" cy="495300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pPr algn="ctr"/>
          <a:r>
            <a:rPr lang="pt-BR" sz="1400" b="0" cap="none" spc="0">
              <a:ln w="18415" cmpd="sng">
                <a:solidFill>
                  <a:srgbClr val="FFFFFF"/>
                </a:solidFill>
                <a:prstDash val="solid"/>
              </a:ln>
              <a:solidFill>
                <a:srgbClr val="FFFFFF"/>
              </a:solidFill>
              <a:effectLst>
                <a:outerShdw blurRad="63500" dir="3600000" algn="tl" rotWithShape="0">
                  <a:srgbClr val="000000">
                    <a:alpha val="70000"/>
                  </a:srgbClr>
                </a:outerShdw>
              </a:effectLst>
            </a:rPr>
            <a:t>PROCV</a:t>
          </a:r>
          <a:r>
            <a:rPr lang="pt-BR" sz="1400" b="0" cap="none" spc="0" baseline="0">
              <a:ln w="18415" cmpd="sng">
                <a:solidFill>
                  <a:srgbClr val="FFFFFF"/>
                </a:solidFill>
                <a:prstDash val="solid"/>
              </a:ln>
              <a:solidFill>
                <a:srgbClr val="FFFFFF"/>
              </a:solidFill>
              <a:effectLst>
                <a:outerShdw blurRad="63500" dir="3600000" algn="tl" rotWithShape="0">
                  <a:srgbClr val="000000">
                    <a:alpha val="70000"/>
                  </a:srgbClr>
                </a:outerShdw>
              </a:effectLst>
            </a:rPr>
            <a:t> VERDADEIRO</a:t>
          </a:r>
        </a:p>
        <a:p>
          <a:pPr algn="ctr"/>
          <a:r>
            <a:rPr lang="pt-BR" sz="1200" b="0" i="1" cap="none" spc="0" baseline="0">
              <a:ln w="18415" cmpd="sng">
                <a:solidFill>
                  <a:srgbClr val="FFFFFF"/>
                </a:solidFill>
                <a:prstDash val="solid"/>
              </a:ln>
              <a:solidFill>
                <a:srgbClr val="FFFFFF"/>
              </a:solidFill>
              <a:effectLst>
                <a:outerShdw blurRad="63500" dir="3600000" algn="tl" rotWithShape="0">
                  <a:srgbClr val="000000">
                    <a:alpha val="70000"/>
                  </a:srgbClr>
                </a:outerShdw>
              </a:effectLst>
            </a:rPr>
            <a:t>VLOOKUP - TRUE</a:t>
          </a:r>
          <a:endParaRPr lang="pt-BR" sz="1200" b="0" i="1" cap="none" spc="0">
            <a:ln w="18415" cmpd="sng">
              <a:solidFill>
                <a:srgbClr val="FFFFFF"/>
              </a:solidFill>
              <a:prstDash val="solid"/>
            </a:ln>
            <a:solidFill>
              <a:srgbClr val="FFFFFF"/>
            </a:solidFill>
            <a:effectLst>
              <a:outerShdw blurRad="63500" dir="3600000" algn="tl" rotWithShape="0">
                <a:srgbClr val="000000">
                  <a:alpha val="70000"/>
                </a:srgbClr>
              </a:outerShdw>
            </a:effectLst>
          </a:endParaRPr>
        </a:p>
      </xdr:txBody>
    </xdr:sp>
    <xdr:clientData/>
  </xdr:oneCellAnchor>
  <xdr:oneCellAnchor>
    <xdr:from>
      <xdr:col>20</xdr:col>
      <xdr:colOff>742950</xdr:colOff>
      <xdr:row>0</xdr:row>
      <xdr:rowOff>0</xdr:rowOff>
    </xdr:from>
    <xdr:ext cx="1219200" cy="495300"/>
    <xdr:sp macro="" textlink="">
      <xdr:nvSpPr>
        <xdr:cNvPr id="7" name="Retângulo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>
          <a:off x="12801600" y="0"/>
          <a:ext cx="1219200" cy="495300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pPr algn="ctr"/>
          <a:r>
            <a:rPr lang="pt-BR" sz="1600" b="0" cap="none" spc="0">
              <a:ln w="18415" cmpd="sng">
                <a:solidFill>
                  <a:srgbClr val="FFFFFF"/>
                </a:solidFill>
                <a:prstDash val="solid"/>
              </a:ln>
              <a:solidFill>
                <a:srgbClr val="FFFFFF"/>
              </a:solidFill>
              <a:effectLst>
                <a:outerShdw blurRad="63500" dir="3600000" algn="tl" rotWithShape="0">
                  <a:srgbClr val="000000">
                    <a:alpha val="70000"/>
                  </a:srgbClr>
                </a:outerShdw>
              </a:effectLst>
            </a:rPr>
            <a:t>SE +</a:t>
          </a:r>
          <a:r>
            <a:rPr lang="pt-BR" sz="1600" b="0" cap="none" spc="0" baseline="0">
              <a:ln w="18415" cmpd="sng">
                <a:solidFill>
                  <a:srgbClr val="FFFFFF"/>
                </a:solidFill>
                <a:prstDash val="solid"/>
              </a:ln>
              <a:solidFill>
                <a:srgbClr val="FFFFFF"/>
              </a:solidFill>
              <a:effectLst>
                <a:outerShdw blurRad="63500" dir="3600000" algn="tl" rotWithShape="0">
                  <a:srgbClr val="000000">
                    <a:alpha val="70000"/>
                  </a:srgbClr>
                </a:outerShdw>
              </a:effectLst>
            </a:rPr>
            <a:t> PROCV </a:t>
          </a:r>
          <a:r>
            <a:rPr lang="pt-BR" sz="1400" b="0" i="1" cap="none" spc="0" baseline="0">
              <a:ln w="18415" cmpd="sng">
                <a:solidFill>
                  <a:srgbClr val="FFFFFF"/>
                </a:solidFill>
                <a:prstDash val="solid"/>
              </a:ln>
              <a:solidFill>
                <a:srgbClr val="FFFFFF"/>
              </a:solidFill>
              <a:effectLst>
                <a:outerShdw blurRad="63500" dir="3600000" algn="tl" rotWithShape="0">
                  <a:srgbClr val="000000">
                    <a:alpha val="70000"/>
                  </a:srgbClr>
                </a:outerShdw>
              </a:effectLst>
            </a:rPr>
            <a:t>IF + VLOOKUP</a:t>
          </a:r>
          <a:endParaRPr lang="pt-BR" sz="1600" b="0" i="1" cap="none" spc="0">
            <a:ln w="18415" cmpd="sng">
              <a:solidFill>
                <a:srgbClr val="FFFFFF"/>
              </a:solidFill>
              <a:prstDash val="solid"/>
            </a:ln>
            <a:solidFill>
              <a:srgbClr val="FFFFFF"/>
            </a:solidFill>
            <a:effectLst>
              <a:outerShdw blurRad="63500" dir="3600000" algn="tl" rotWithShape="0">
                <a:srgbClr val="000000">
                  <a:alpha val="70000"/>
                </a:srgbClr>
              </a:outerShdw>
            </a:effectLst>
          </a:endParaRPr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476249</xdr:colOff>
      <xdr:row>1</xdr:row>
      <xdr:rowOff>76200</xdr:rowOff>
    </xdr:from>
    <xdr:to>
      <xdr:col>14</xdr:col>
      <xdr:colOff>9524</xdr:colOff>
      <xdr:row>19</xdr:row>
      <xdr:rowOff>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809625</xdr:colOff>
      <xdr:row>15</xdr:row>
      <xdr:rowOff>152401</xdr:rowOff>
    </xdr:from>
    <xdr:to>
      <xdr:col>2</xdr:col>
      <xdr:colOff>981074</xdr:colOff>
      <xdr:row>18</xdr:row>
      <xdr:rowOff>184915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EA0E06FD-6058-4264-BC02-B9BB5D503E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9625" y="3295651"/>
          <a:ext cx="2876549" cy="661164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Sidney%20Moraes\Desktop\CURSO%20EXCEL%20SYGENTA\PLANILHAS%20AULAS\1%20-%20Doutores%20do%20Excel%20-%20Banco%20de%20Dados%20-%20Vs%202015%20(Salvo%20automaticamente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VIEW"/>
      <sheetName val="textos"/>
      <sheetName val="Sheet1"/>
      <sheetName val="JAN"/>
      <sheetName val="FEV"/>
      <sheetName val="Sheet3"/>
      <sheetName val="2011"/>
      <sheetName val="2012"/>
      <sheetName val="2017"/>
      <sheetName val="REVISÃO"/>
      <sheetName val="FERRAMENTAS TD"/>
      <sheetName val="IMPORTANTO WEB"/>
      <sheetName val="IMPORTANDO TXT"/>
      <sheetName val="REALIZANDO CONSULTAS"/>
      <sheetName val="PARETO"/>
      <sheetName val="Sheet2"/>
      <sheetName val="Dados de Vendas"/>
      <sheetName val="RELACIONAMENTOS"/>
      <sheetName val="Fórmulas Básicas"/>
      <sheetName val="SE - IDADES"/>
      <sheetName val="PROCV 1"/>
      <sheetName val="CONTAR E SOMAR COM CONDIÇÕES"/>
      <sheetName val="REGIÕES"/>
      <sheetName val="PROTEÇÃO DE PLANILHAS"/>
      <sheetName val="COMENTÁRIOS"/>
      <sheetName val="FORMAS"/>
      <sheetName val="SMARTART"/>
      <sheetName val="AUDITORIA DE FÓRMULAS"/>
      <sheetName val="JANELA DE INSPEÇÃ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1">
          <cell r="A1" t="str">
            <v>Produto</v>
          </cell>
          <cell r="B1" t="str">
            <v>Fabricante</v>
          </cell>
          <cell r="C1" t="str">
            <v>Gerente</v>
          </cell>
        </row>
        <row r="2">
          <cell r="A2" t="str">
            <v>Neosa</v>
          </cell>
          <cell r="B2" t="str">
            <v>Coopercarga</v>
          </cell>
          <cell r="C2" t="str">
            <v>Fernando</v>
          </cell>
          <cell r="E2" t="str">
            <v>CENTRO-OESTE</v>
          </cell>
          <cell r="F2" t="str">
            <v>João</v>
          </cell>
          <cell r="H2" t="str">
            <v>CENTRO-OESTE</v>
          </cell>
          <cell r="I2" t="str">
            <v>Daniel</v>
          </cell>
          <cell r="K2" t="str">
            <v>tylenol</v>
          </cell>
          <cell r="L2">
            <v>789123456</v>
          </cell>
          <cell r="N2" t="str">
            <v>CENTRO-OESTE</v>
          </cell>
          <cell r="O2">
            <v>90</v>
          </cell>
          <cell r="Q2">
            <v>0</v>
          </cell>
          <cell r="R2">
            <v>200</v>
          </cell>
          <cell r="S2">
            <v>0.01</v>
          </cell>
        </row>
        <row r="3">
          <cell r="A3" t="str">
            <v>Dorflex</v>
          </cell>
          <cell r="B3" t="str">
            <v>ATOTAL</v>
          </cell>
          <cell r="C3" t="str">
            <v>Simone</v>
          </cell>
          <cell r="E3" t="str">
            <v>NORDESTE</v>
          </cell>
          <cell r="F3" t="str">
            <v>Maria</v>
          </cell>
          <cell r="H3" t="str">
            <v>NORDESTE</v>
          </cell>
          <cell r="I3" t="str">
            <v>Raquel</v>
          </cell>
          <cell r="K3" t="str">
            <v>Neusa</v>
          </cell>
          <cell r="L3">
            <v>7891234567</v>
          </cell>
          <cell r="N3" t="str">
            <v>NORDESTE</v>
          </cell>
          <cell r="O3">
            <v>150</v>
          </cell>
          <cell r="Q3">
            <v>201</v>
          </cell>
          <cell r="R3">
            <v>400</v>
          </cell>
          <cell r="S3">
            <v>0.02</v>
          </cell>
        </row>
        <row r="4">
          <cell r="A4" t="str">
            <v>Tylenol</v>
          </cell>
          <cell r="B4" t="str">
            <v>ABC REMÉDIOS</v>
          </cell>
          <cell r="C4" t="str">
            <v>Talita</v>
          </cell>
          <cell r="E4" t="str">
            <v>SUL</v>
          </cell>
          <cell r="F4" t="str">
            <v>João</v>
          </cell>
          <cell r="H4" t="str">
            <v>SUL</v>
          </cell>
          <cell r="I4" t="str">
            <v>Tatiane</v>
          </cell>
          <cell r="K4" t="str">
            <v>dorflex</v>
          </cell>
          <cell r="L4">
            <v>78912345678</v>
          </cell>
          <cell r="N4" t="str">
            <v>SUL</v>
          </cell>
          <cell r="O4">
            <v>230</v>
          </cell>
          <cell r="Q4">
            <v>401</v>
          </cell>
          <cell r="R4">
            <v>600</v>
          </cell>
          <cell r="S4">
            <v>0.03</v>
          </cell>
        </row>
        <row r="5">
          <cell r="A5"/>
          <cell r="B5"/>
          <cell r="E5" t="str">
            <v>SUDESTE</v>
          </cell>
          <cell r="F5" t="str">
            <v>Maria</v>
          </cell>
          <cell r="H5" t="str">
            <v>SUDESTE</v>
          </cell>
          <cell r="I5" t="str">
            <v>Thais</v>
          </cell>
          <cell r="N5" t="str">
            <v>SUDESTE</v>
          </cell>
          <cell r="O5">
            <v>100</v>
          </cell>
          <cell r="Q5">
            <v>601</v>
          </cell>
          <cell r="R5">
            <v>800</v>
          </cell>
          <cell r="S5">
            <v>0.04</v>
          </cell>
        </row>
        <row r="6">
          <cell r="Q6">
            <v>801</v>
          </cell>
          <cell r="R6">
            <v>1000</v>
          </cell>
          <cell r="S6">
            <v>0.05</v>
          </cell>
        </row>
        <row r="7">
          <cell r="Q7">
            <v>1001</v>
          </cell>
          <cell r="R7">
            <v>1200</v>
          </cell>
          <cell r="S7">
            <v>0.06</v>
          </cell>
        </row>
        <row r="8">
          <cell r="Q8">
            <v>1201</v>
          </cell>
          <cell r="R8">
            <v>1400</v>
          </cell>
          <cell r="S8">
            <v>7.0000000000000007E-2</v>
          </cell>
        </row>
        <row r="9">
          <cell r="Q9">
            <v>1401</v>
          </cell>
          <cell r="R9">
            <v>1600</v>
          </cell>
          <cell r="S9">
            <v>0.08</v>
          </cell>
        </row>
        <row r="10">
          <cell r="J10" t="str">
            <v>Região</v>
          </cell>
          <cell r="K10" t="str">
            <v>CENTRO-OESTE</v>
          </cell>
          <cell r="L10" t="str">
            <v>NORDESTE</v>
          </cell>
          <cell r="M10" t="str">
            <v>SUL</v>
          </cell>
          <cell r="N10" t="str">
            <v>SUDESTE</v>
          </cell>
          <cell r="Q10">
            <v>1601</v>
          </cell>
          <cell r="R10">
            <v>1800</v>
          </cell>
          <cell r="S10">
            <v>0.09</v>
          </cell>
        </row>
        <row r="11">
          <cell r="J11" t="str">
            <v>Frete</v>
          </cell>
          <cell r="K11">
            <v>90</v>
          </cell>
          <cell r="L11">
            <v>150</v>
          </cell>
          <cell r="M11">
            <v>230</v>
          </cell>
          <cell r="N11">
            <v>100</v>
          </cell>
          <cell r="Q11">
            <v>1801</v>
          </cell>
          <cell r="R11" t="str">
            <v>MAIORES QUE R$ 1.801,00</v>
          </cell>
          <cell r="S11">
            <v>0.1</v>
          </cell>
        </row>
      </sheetData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Sidney Moraes" refreshedDate="42772.415045601854" createdVersion="6" refreshedVersion="6" minRefreshableVersion="3" recordCount="91" xr:uid="{00000000-000A-0000-FFFF-FFFF00000000}">
  <cacheSource type="worksheet">
    <worksheetSource name="VENDAS"/>
  </cacheSource>
  <cacheFields count="24">
    <cacheField name="Produtos" numFmtId="0">
      <sharedItems/>
    </cacheField>
    <cacheField name="Regiao" numFmtId="0">
      <sharedItems count="4">
        <s v="CENTRO-OESTE"/>
        <s v="NORDESTE"/>
        <s v="SUL"/>
        <s v="SUDESTE"/>
      </sharedItems>
    </cacheField>
    <cacheField name="Qtde" numFmtId="0">
      <sharedItems containsSemiMixedTypes="0" containsString="0" containsNumber="1" containsInteger="1" minValue="10" maxValue="4777"/>
    </cacheField>
    <cacheField name="Valor Unitário" numFmtId="164">
      <sharedItems containsSemiMixedTypes="0" containsString="0" containsNumber="1" minValue="1" maxValue="5"/>
    </cacheField>
    <cacheField name="Valor da venda" numFmtId="2">
      <sharedItems containsSemiMixedTypes="0" containsString="0" containsNumber="1" minValue="30" maxValue="4777"/>
    </cacheField>
    <cacheField name="Data" numFmtId="14">
      <sharedItems containsSemiMixedTypes="0" containsNonDate="0" containsDate="1" containsString="0" minDate="2011-01-23T00:00:00" maxDate="2012-03-08T00:00:00"/>
    </cacheField>
    <cacheField name="Mês (MONTH)" numFmtId="0">
      <sharedItems containsSemiMixedTypes="0" containsString="0" containsNumber="1" containsInteger="1" minValue="1" maxValue="12"/>
    </cacheField>
    <cacheField name="Ano (YEAR)" numFmtId="0">
      <sharedItems containsSemiMixedTypes="0" containsString="0" containsNumber="1" containsInteger="1" minValue="2011" maxValue="2012"/>
    </cacheField>
    <cacheField name="Mês e Ano" numFmtId="0">
      <sharedItems/>
    </cacheField>
    <cacheField name="Dia da Semana" numFmtId="0">
      <sharedItems/>
    </cacheField>
    <cacheField name="Fabricante" numFmtId="0">
      <sharedItems/>
    </cacheField>
    <cacheField name="Gerente" numFmtId="0">
      <sharedItems/>
    </cacheField>
    <cacheField name="Supervisor" numFmtId="0">
      <sharedItems/>
    </cacheField>
    <cacheField name="Gerente2" numFmtId="0">
      <sharedItems/>
    </cacheField>
    <cacheField name="Código de Barras" numFmtId="0">
      <sharedItems containsMixedTypes="1" containsNumber="1" containsInteger="1" minValue="789123456" maxValue="78912345678"/>
    </cacheField>
    <cacheField name="Frete" numFmtId="0">
      <sharedItems containsNonDate="0" containsString="0" containsBlank="1"/>
    </cacheField>
    <cacheField name="META MAIOR R$ 500,00" numFmtId="0">
      <sharedItems/>
    </cacheField>
    <cacheField name="META - QUANTIDADE MAIOR 300 unid" numFmtId="0">
      <sharedItems/>
    </cacheField>
    <cacheField name="ALGUMA META FOI ATINGIDA? FÓRMULA &quot;OU&quot; (OR)" numFmtId="0">
      <sharedItems/>
    </cacheField>
    <cacheField name="AS DUAS METAS FORAM ATINGIDAS? FÓRMULA &quot;E&quot; (&quot;AND&quot;)" numFmtId="0">
      <sharedItems/>
    </cacheField>
    <cacheField name="FRETE NA PROMOÇÃO" numFmtId="0">
      <sharedItems containsMixedTypes="1" containsNumber="1" containsInteger="1" minValue="90" maxValue="230"/>
    </cacheField>
    <cacheField name="COMISSÃO - BASE 1" numFmtId="0">
      <sharedItems/>
    </cacheField>
    <cacheField name="COMISSÃO  BASE 2" numFmtId="10">
      <sharedItems containsSemiMixedTypes="0" containsString="0" containsNumber="1" minValue="0.01" maxValue="0.1"/>
    </cacheField>
    <cacheField name="COMISSÃO BASE 1" numFmtId="0">
      <sharedItems containsNonDate="0" containsString="0" containsBlank="1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91">
  <r>
    <s v="dorflex"/>
    <x v="0"/>
    <n v="4777"/>
    <n v="1"/>
    <n v="4777"/>
    <d v="2011-12-08T00:00:00"/>
    <n v="12"/>
    <n v="2011"/>
    <s v="12 / 2011"/>
    <s v="quinta-feira"/>
    <s v="ATOTAL"/>
    <s v="Simone"/>
    <s v="João"/>
    <s v="João"/>
    <n v="78912345678"/>
    <m/>
    <s v="meta atingida"/>
    <s v="meta atingida"/>
    <s v="alguma atingida"/>
    <s v="todas atingidas"/>
    <s v="FRETE NA PROMOCAO"/>
    <s v="3%"/>
    <n v="0.1"/>
    <m/>
  </r>
  <r>
    <s v="dorflex"/>
    <x v="0"/>
    <n v="110"/>
    <n v="1.5"/>
    <n v="165"/>
    <d v="2011-12-09T00:00:00"/>
    <n v="12"/>
    <n v="2011"/>
    <s v="12 / 2011"/>
    <s v="sexta-feira"/>
    <s v="ATOTAL"/>
    <s v="Simone"/>
    <s v="João"/>
    <s v="João"/>
    <n v="78912345678"/>
    <m/>
    <s v="meta não atingida"/>
    <s v="meta não atingida"/>
    <s v="nenhuma atingida"/>
    <s v="nem todas"/>
    <n v="90"/>
    <s v="1%"/>
    <n v="0.01"/>
    <m/>
  </r>
  <r>
    <s v="dorflex"/>
    <x v="0"/>
    <n v="600"/>
    <n v="1.5"/>
    <n v="900"/>
    <d v="2011-01-23T00:00:00"/>
    <n v="1"/>
    <n v="2011"/>
    <s v="1 / 2011"/>
    <s v="domingo"/>
    <s v="ATOTAL"/>
    <s v="Simone"/>
    <s v="João"/>
    <s v="João"/>
    <n v="78912345678"/>
    <m/>
    <s v="meta atingida"/>
    <s v="meta atingida"/>
    <s v="alguma atingida"/>
    <s v="todas atingidas"/>
    <n v="90"/>
    <s v="2%"/>
    <n v="0.05"/>
    <m/>
  </r>
  <r>
    <s v="dorflex"/>
    <x v="0"/>
    <n v="100"/>
    <n v="5"/>
    <n v="500"/>
    <d v="2011-12-10T00:00:00"/>
    <n v="12"/>
    <n v="2011"/>
    <s v="12 / 2011"/>
    <s v="sábado"/>
    <s v="ATOTAL"/>
    <s v="Simone"/>
    <s v="João"/>
    <s v="João"/>
    <n v="78912345678"/>
    <m/>
    <s v="meta atingida"/>
    <s v="meta não atingida"/>
    <s v="alguma atingida"/>
    <s v="nem todas"/>
    <n v="90"/>
    <s v="1%"/>
    <n v="0.03"/>
    <m/>
  </r>
  <r>
    <s v="Neosa"/>
    <x v="1"/>
    <n v="344"/>
    <n v="3"/>
    <n v="1032"/>
    <d v="2011-02-11T00:00:00"/>
    <n v="2"/>
    <n v="2011"/>
    <s v="2 / 2011"/>
    <s v="sexta-feira"/>
    <s v="Coopercarga"/>
    <s v="Fernando"/>
    <s v="Maria"/>
    <s v="Maria"/>
    <s v="PRODUTO NÃO ENCONTRADO"/>
    <m/>
    <s v="meta atingida"/>
    <s v="meta não atingida"/>
    <s v="alguma atingida"/>
    <s v="nem todas"/>
    <s v="FRETE NA PROMOCAO"/>
    <s v="3%"/>
    <n v="0.06"/>
    <m/>
  </r>
  <r>
    <s v="Neosa"/>
    <x v="1"/>
    <n v="344"/>
    <n v="3"/>
    <n v="1032"/>
    <d v="2011-01-23T00:00:00"/>
    <n v="1"/>
    <n v="2011"/>
    <s v="1 / 2011"/>
    <s v="domingo"/>
    <s v="Coopercarga"/>
    <s v="Fernando"/>
    <s v="Maria"/>
    <s v="Maria"/>
    <s v="PRODUTO NÃO ENCONTRADO"/>
    <m/>
    <s v="meta atingida"/>
    <s v="meta não atingida"/>
    <s v="alguma atingida"/>
    <s v="nem todas"/>
    <s v="FRETE NA PROMOCAO"/>
    <s v="3%"/>
    <n v="0.06"/>
    <m/>
  </r>
  <r>
    <s v="Neosa"/>
    <x v="2"/>
    <n v="344"/>
    <n v="3"/>
    <n v="1032"/>
    <d v="2011-12-13T00:00:00"/>
    <n v="12"/>
    <n v="2011"/>
    <s v="12 / 2011"/>
    <s v="terça-feira"/>
    <s v="Coopercarga"/>
    <s v="Fernando"/>
    <s v="João"/>
    <s v="João"/>
    <s v="PRODUTO NÃO ENCONTRADO"/>
    <m/>
    <s v="meta atingida"/>
    <s v="meta não atingida"/>
    <s v="alguma atingida"/>
    <s v="nem todas"/>
    <s v="FRETE NA PROMOCAO"/>
    <s v="3%"/>
    <n v="0.06"/>
    <m/>
  </r>
  <r>
    <s v="Neosa"/>
    <x v="2"/>
    <n v="344"/>
    <n v="3"/>
    <n v="1032"/>
    <d v="2011-12-14T00:00:00"/>
    <n v="12"/>
    <n v="2011"/>
    <s v="12 / 2011"/>
    <s v="quarta-feira"/>
    <s v="Coopercarga"/>
    <s v="Fernando"/>
    <s v="João"/>
    <s v="João"/>
    <s v="PRODUTO NÃO ENCONTRADO"/>
    <m/>
    <s v="meta atingida"/>
    <s v="meta não atingida"/>
    <s v="alguma atingida"/>
    <s v="nem todas"/>
    <s v="FRETE NA PROMOCAO"/>
    <s v="3%"/>
    <n v="0.06"/>
    <m/>
  </r>
  <r>
    <s v="dorflex"/>
    <x v="1"/>
    <n v="22"/>
    <n v="3"/>
    <n v="66"/>
    <d v="2011-12-15T00:00:00"/>
    <n v="12"/>
    <n v="2011"/>
    <s v="12 / 2011"/>
    <s v="quinta-feira"/>
    <s v="ATOTAL"/>
    <s v="Simone"/>
    <s v="Maria"/>
    <s v="Maria"/>
    <n v="78912345678"/>
    <m/>
    <s v="meta não atingida"/>
    <s v="meta não atingida"/>
    <s v="nenhuma atingida"/>
    <s v="nem todas"/>
    <n v="150"/>
    <s v="1%"/>
    <n v="0.01"/>
    <m/>
  </r>
  <r>
    <s v="Neosa"/>
    <x v="3"/>
    <n v="300"/>
    <n v="3"/>
    <n v="900"/>
    <d v="2011-12-16T00:00:00"/>
    <n v="12"/>
    <n v="2011"/>
    <s v="12 / 2011"/>
    <s v="sexta-feira"/>
    <s v="Coopercarga"/>
    <s v="Fernando"/>
    <s v="Maria"/>
    <s v="Maria"/>
    <s v="PRODUTO NÃO ENCONTRADO"/>
    <m/>
    <s v="meta atingida"/>
    <s v="meta não atingida"/>
    <s v="alguma atingida"/>
    <s v="nem todas"/>
    <n v="150"/>
    <s v="2%"/>
    <n v="0.05"/>
    <m/>
  </r>
  <r>
    <s v="Neosa"/>
    <x v="3"/>
    <n v="10"/>
    <n v="3"/>
    <n v="30"/>
    <d v="2011-12-17T00:00:00"/>
    <n v="12"/>
    <n v="2011"/>
    <s v="12 / 2011"/>
    <s v="sábado"/>
    <s v="Coopercarga"/>
    <s v="Fernando"/>
    <s v="Maria"/>
    <s v="Maria"/>
    <s v="PRODUTO NÃO ENCONTRADO"/>
    <m/>
    <s v="meta não atingida"/>
    <s v="meta não atingida"/>
    <s v="nenhuma atingida"/>
    <s v="nem todas"/>
    <n v="150"/>
    <s v="1%"/>
    <n v="0.01"/>
    <m/>
  </r>
  <r>
    <s v="Neosa"/>
    <x v="2"/>
    <n v="10"/>
    <n v="3"/>
    <n v="30"/>
    <d v="2011-12-18T00:00:00"/>
    <n v="12"/>
    <n v="2011"/>
    <s v="12 / 2011"/>
    <s v="domingo"/>
    <s v="Coopercarga"/>
    <s v="Fernando"/>
    <s v="João"/>
    <s v="João"/>
    <s v="PRODUTO NÃO ENCONTRADO"/>
    <m/>
    <s v="meta não atingida"/>
    <s v="meta não atingida"/>
    <s v="nenhuma atingida"/>
    <s v="nem todas"/>
    <n v="230"/>
    <s v="1%"/>
    <n v="0.01"/>
    <m/>
  </r>
  <r>
    <s v="Neosa"/>
    <x v="2"/>
    <n v="20"/>
    <n v="3"/>
    <n v="60"/>
    <d v="2011-12-19T00:00:00"/>
    <n v="12"/>
    <n v="2011"/>
    <s v="12 / 2011"/>
    <s v="segunda-feira"/>
    <s v="Coopercarga"/>
    <s v="Fernando"/>
    <s v="João"/>
    <s v="João"/>
    <s v="PRODUTO NÃO ENCONTRADO"/>
    <m/>
    <s v="meta não atingida"/>
    <s v="meta não atingida"/>
    <s v="nenhuma atingida"/>
    <s v="nem todas"/>
    <n v="230"/>
    <s v="1%"/>
    <n v="0.01"/>
    <m/>
  </r>
  <r>
    <s v="dorflex"/>
    <x v="0"/>
    <n v="100"/>
    <n v="3.5"/>
    <n v="350"/>
    <d v="2011-12-20T00:00:00"/>
    <n v="12"/>
    <n v="2011"/>
    <s v="12 / 2011"/>
    <s v="terça-feira"/>
    <s v="ATOTAL"/>
    <s v="Simone"/>
    <s v="João"/>
    <s v="João"/>
    <n v="78912345678"/>
    <m/>
    <s v="meta não atingida"/>
    <s v="meta não atingida"/>
    <s v="nenhuma atingida"/>
    <s v="nem todas"/>
    <n v="90"/>
    <s v="1%"/>
    <n v="0.02"/>
    <m/>
  </r>
  <r>
    <s v="dorflex"/>
    <x v="0"/>
    <n v="100"/>
    <n v="3.5"/>
    <n v="350"/>
    <d v="2011-12-21T00:00:00"/>
    <n v="12"/>
    <n v="2011"/>
    <s v="12 / 2011"/>
    <s v="quarta-feira"/>
    <s v="ATOTAL"/>
    <s v="Simone"/>
    <s v="João"/>
    <s v="João"/>
    <n v="78912345678"/>
    <m/>
    <s v="meta não atingida"/>
    <s v="meta não atingida"/>
    <s v="nenhuma atingida"/>
    <s v="nem todas"/>
    <n v="90"/>
    <s v="1%"/>
    <n v="0.02"/>
    <m/>
  </r>
  <r>
    <s v="dorflex"/>
    <x v="0"/>
    <n v="100"/>
    <n v="3.5"/>
    <n v="350"/>
    <d v="2011-12-22T00:00:00"/>
    <n v="12"/>
    <n v="2011"/>
    <s v="12 / 2011"/>
    <s v="quinta-feira"/>
    <s v="ATOTAL"/>
    <s v="Simone"/>
    <s v="João"/>
    <s v="João"/>
    <n v="78912345678"/>
    <m/>
    <s v="meta não atingida"/>
    <s v="meta não atingida"/>
    <s v="nenhuma atingida"/>
    <s v="nem todas"/>
    <n v="90"/>
    <s v="1%"/>
    <n v="0.02"/>
    <m/>
  </r>
  <r>
    <s v="dorflex"/>
    <x v="0"/>
    <n v="203"/>
    <n v="3.5"/>
    <n v="710.5"/>
    <d v="2011-12-23T00:00:00"/>
    <n v="12"/>
    <n v="2011"/>
    <s v="12 / 2011"/>
    <s v="sexta-feira"/>
    <s v="ATOTAL"/>
    <s v="Simone"/>
    <s v="João"/>
    <s v="João"/>
    <n v="78912345678"/>
    <m/>
    <s v="meta atingida"/>
    <s v="meta não atingida"/>
    <s v="alguma atingida"/>
    <s v="nem todas"/>
    <n v="90"/>
    <s v="2%"/>
    <n v="0.04"/>
    <m/>
  </r>
  <r>
    <s v="dorflex"/>
    <x v="0"/>
    <n v="220"/>
    <n v="3.5"/>
    <n v="770"/>
    <d v="2011-12-24T00:00:00"/>
    <n v="12"/>
    <n v="2011"/>
    <s v="12 / 2011"/>
    <s v="sábado"/>
    <s v="ATOTAL"/>
    <s v="Simone"/>
    <s v="João"/>
    <s v="João"/>
    <n v="78912345678"/>
    <m/>
    <s v="meta atingida"/>
    <s v="meta não atingida"/>
    <s v="alguma atingida"/>
    <s v="nem todas"/>
    <n v="90"/>
    <s v="2%"/>
    <n v="0.04"/>
    <m/>
  </r>
  <r>
    <s v="dorflex"/>
    <x v="1"/>
    <n v="100"/>
    <n v="3.5"/>
    <n v="350"/>
    <d v="2011-12-25T00:00:00"/>
    <n v="12"/>
    <n v="2011"/>
    <s v="12 / 2011"/>
    <s v="domingo"/>
    <s v="ATOTAL"/>
    <s v="Simone"/>
    <s v="Maria"/>
    <s v="Maria"/>
    <n v="78912345678"/>
    <m/>
    <s v="meta não atingida"/>
    <s v="meta não atingida"/>
    <s v="nenhuma atingida"/>
    <s v="nem todas"/>
    <n v="150"/>
    <s v="1%"/>
    <n v="0.02"/>
    <m/>
  </r>
  <r>
    <s v="dorflex"/>
    <x v="1"/>
    <n v="100"/>
    <n v="3.5"/>
    <n v="350"/>
    <d v="2011-12-26T00:00:00"/>
    <n v="12"/>
    <n v="2011"/>
    <s v="12 / 2011"/>
    <s v="segunda-feira"/>
    <s v="ATOTAL"/>
    <s v="Simone"/>
    <s v="Maria"/>
    <s v="Maria"/>
    <n v="78912345678"/>
    <m/>
    <s v="meta não atingida"/>
    <s v="meta não atingida"/>
    <s v="nenhuma atingida"/>
    <s v="nem todas"/>
    <n v="150"/>
    <s v="1%"/>
    <n v="0.02"/>
    <m/>
  </r>
  <r>
    <s v="Neosa"/>
    <x v="1"/>
    <n v="300"/>
    <n v="3.5"/>
    <n v="1050"/>
    <d v="2011-12-27T00:00:00"/>
    <n v="12"/>
    <n v="2011"/>
    <s v="12 / 2011"/>
    <s v="terça-feira"/>
    <s v="Coopercarga"/>
    <s v="Fernando"/>
    <s v="Maria"/>
    <s v="Maria"/>
    <s v="PRODUTO NÃO ENCONTRADO"/>
    <m/>
    <s v="meta atingida"/>
    <s v="meta não atingida"/>
    <s v="alguma atingida"/>
    <s v="nem todas"/>
    <s v="FRETE NA PROMOCAO"/>
    <s v="3%"/>
    <n v="0.06"/>
    <m/>
  </r>
  <r>
    <s v="Neosa"/>
    <x v="1"/>
    <n v="300"/>
    <n v="3.5"/>
    <n v="1050"/>
    <d v="2011-12-28T00:00:00"/>
    <n v="12"/>
    <n v="2011"/>
    <s v="12 / 2011"/>
    <s v="quarta-feira"/>
    <s v="Coopercarga"/>
    <s v="Fernando"/>
    <s v="Maria"/>
    <s v="Maria"/>
    <s v="PRODUTO NÃO ENCONTRADO"/>
    <m/>
    <s v="meta atingida"/>
    <s v="meta não atingida"/>
    <s v="alguma atingida"/>
    <s v="nem todas"/>
    <s v="FRETE NA PROMOCAO"/>
    <s v="3%"/>
    <n v="0.06"/>
    <m/>
  </r>
  <r>
    <s v="Neosa"/>
    <x v="1"/>
    <n v="300"/>
    <n v="3.5"/>
    <n v="1050"/>
    <d v="2011-12-29T00:00:00"/>
    <n v="12"/>
    <n v="2011"/>
    <s v="12 / 2011"/>
    <s v="quinta-feira"/>
    <s v="Coopercarga"/>
    <s v="Fernando"/>
    <s v="Maria"/>
    <s v="Maria"/>
    <s v="PRODUTO NÃO ENCONTRADO"/>
    <m/>
    <s v="meta atingida"/>
    <s v="meta não atingida"/>
    <s v="alguma atingida"/>
    <s v="nem todas"/>
    <s v="FRETE NA PROMOCAO"/>
    <s v="3%"/>
    <n v="0.06"/>
    <m/>
  </r>
  <r>
    <s v="Neosa"/>
    <x v="1"/>
    <n v="300"/>
    <n v="3.5"/>
    <n v="1050"/>
    <d v="2011-12-30T00:00:00"/>
    <n v="12"/>
    <n v="2011"/>
    <s v="12 / 2011"/>
    <s v="sexta-feira"/>
    <s v="Coopercarga"/>
    <s v="Fernando"/>
    <s v="Maria"/>
    <s v="Maria"/>
    <s v="PRODUTO NÃO ENCONTRADO"/>
    <m/>
    <s v="meta atingida"/>
    <s v="meta não atingida"/>
    <s v="alguma atingida"/>
    <s v="nem todas"/>
    <s v="FRETE NA PROMOCAO"/>
    <s v="3%"/>
    <n v="0.06"/>
    <m/>
  </r>
  <r>
    <s v="Neosa"/>
    <x v="3"/>
    <n v="300"/>
    <n v="3"/>
    <n v="900"/>
    <d v="2011-12-31T00:00:00"/>
    <n v="12"/>
    <n v="2011"/>
    <s v="12 / 2011"/>
    <s v="sábado"/>
    <s v="Coopercarga"/>
    <s v="Fernando"/>
    <s v="Maria"/>
    <s v="Maria"/>
    <s v="PRODUTO NÃO ENCONTRADO"/>
    <m/>
    <s v="meta atingida"/>
    <s v="meta não atingida"/>
    <s v="alguma atingida"/>
    <s v="nem todas"/>
    <n v="150"/>
    <s v="2%"/>
    <n v="0.05"/>
    <m/>
  </r>
  <r>
    <s v="Neosa"/>
    <x v="3"/>
    <n v="300"/>
    <n v="3"/>
    <n v="900"/>
    <d v="2012-01-01T00:00:00"/>
    <n v="1"/>
    <n v="2012"/>
    <s v="1 / 2012"/>
    <s v="domingo"/>
    <s v="Coopercarga"/>
    <s v="Fernando"/>
    <s v="Maria"/>
    <s v="Maria"/>
    <s v="PRODUTO NÃO ENCONTRADO"/>
    <m/>
    <s v="meta atingida"/>
    <s v="meta não atingida"/>
    <s v="alguma atingida"/>
    <s v="nem todas"/>
    <n v="150"/>
    <s v="2%"/>
    <n v="0.05"/>
    <m/>
  </r>
  <r>
    <s v="Neosa"/>
    <x v="2"/>
    <n v="20"/>
    <n v="3"/>
    <n v="60"/>
    <d v="2012-01-02T00:00:00"/>
    <n v="1"/>
    <n v="2012"/>
    <s v="1 / 2012"/>
    <s v="segunda-feira"/>
    <s v="Coopercarga"/>
    <s v="Fernando"/>
    <s v="João"/>
    <s v="João"/>
    <s v="PRODUTO NÃO ENCONTRADO"/>
    <m/>
    <s v="meta não atingida"/>
    <s v="meta não atingida"/>
    <s v="nenhuma atingida"/>
    <s v="nem todas"/>
    <n v="230"/>
    <s v="1%"/>
    <n v="0.01"/>
    <m/>
  </r>
  <r>
    <s v="Neosa"/>
    <x v="2"/>
    <n v="20"/>
    <n v="3"/>
    <n v="60"/>
    <d v="2012-01-03T00:00:00"/>
    <n v="1"/>
    <n v="2012"/>
    <s v="1 / 2012"/>
    <s v="terça-feira"/>
    <s v="Coopercarga"/>
    <s v="Fernando"/>
    <s v="João"/>
    <s v="João"/>
    <s v="PRODUTO NÃO ENCONTRADO"/>
    <m/>
    <s v="meta não atingida"/>
    <s v="meta não atingida"/>
    <s v="nenhuma atingida"/>
    <s v="nem todas"/>
    <n v="230"/>
    <s v="1%"/>
    <n v="0.01"/>
    <m/>
  </r>
  <r>
    <s v="Tylenol"/>
    <x v="2"/>
    <n v="20"/>
    <n v="3"/>
    <n v="60"/>
    <d v="2012-01-04T00:00:00"/>
    <n v="1"/>
    <n v="2012"/>
    <s v="1 / 2012"/>
    <s v="quarta-feira"/>
    <s v="ABC REMÉDIOS"/>
    <s v="Talita"/>
    <s v="João"/>
    <s v="João"/>
    <n v="789123456"/>
    <m/>
    <s v="meta não atingida"/>
    <s v="meta não atingida"/>
    <s v="nenhuma atingida"/>
    <s v="nem todas"/>
    <n v="230"/>
    <s v="1%"/>
    <n v="0.01"/>
    <m/>
  </r>
  <r>
    <s v="Tylenol"/>
    <x v="2"/>
    <n v="20"/>
    <n v="3"/>
    <n v="60"/>
    <d v="2012-01-05T00:00:00"/>
    <n v="1"/>
    <n v="2012"/>
    <s v="1 / 2012"/>
    <s v="quinta-feira"/>
    <s v="ABC REMÉDIOS"/>
    <s v="Talita"/>
    <s v="João"/>
    <s v="João"/>
    <n v="789123456"/>
    <m/>
    <s v="meta não atingida"/>
    <s v="meta não atingida"/>
    <s v="nenhuma atingida"/>
    <s v="nem todas"/>
    <n v="230"/>
    <s v="1%"/>
    <n v="0.01"/>
    <m/>
  </r>
  <r>
    <s v="Tylenol"/>
    <x v="2"/>
    <n v="20"/>
    <n v="3"/>
    <n v="60"/>
    <d v="2012-01-06T00:00:00"/>
    <n v="1"/>
    <n v="2012"/>
    <s v="1 / 2012"/>
    <s v="sexta-feira"/>
    <s v="ABC REMÉDIOS"/>
    <s v="Talita"/>
    <s v="João"/>
    <s v="João"/>
    <n v="789123456"/>
    <m/>
    <s v="meta não atingida"/>
    <s v="meta não atingida"/>
    <s v="nenhuma atingida"/>
    <s v="nem todas"/>
    <n v="230"/>
    <s v="1%"/>
    <n v="0.01"/>
    <m/>
  </r>
  <r>
    <s v="Tylenol"/>
    <x v="2"/>
    <n v="20"/>
    <n v="3"/>
    <n v="60"/>
    <d v="2012-01-07T00:00:00"/>
    <n v="1"/>
    <n v="2012"/>
    <s v="1 / 2012"/>
    <s v="sábado"/>
    <s v="ABC REMÉDIOS"/>
    <s v="Talita"/>
    <s v="João"/>
    <s v="João"/>
    <n v="789123456"/>
    <m/>
    <s v="meta não atingida"/>
    <s v="meta não atingida"/>
    <s v="nenhuma atingida"/>
    <s v="nem todas"/>
    <n v="230"/>
    <s v="1%"/>
    <n v="0.01"/>
    <m/>
  </r>
  <r>
    <s v="Tylenol"/>
    <x v="2"/>
    <n v="20"/>
    <n v="3"/>
    <n v="60"/>
    <d v="2012-01-08T00:00:00"/>
    <n v="1"/>
    <n v="2012"/>
    <s v="1 / 2012"/>
    <s v="domingo"/>
    <s v="ABC REMÉDIOS"/>
    <s v="Talita"/>
    <s v="João"/>
    <s v="João"/>
    <n v="789123456"/>
    <m/>
    <s v="meta não atingida"/>
    <s v="meta não atingida"/>
    <s v="nenhuma atingida"/>
    <s v="nem todas"/>
    <n v="230"/>
    <s v="1%"/>
    <n v="0.01"/>
    <m/>
  </r>
  <r>
    <s v="Tylenol"/>
    <x v="2"/>
    <n v="20"/>
    <n v="3"/>
    <n v="60"/>
    <d v="2012-01-09T00:00:00"/>
    <n v="1"/>
    <n v="2012"/>
    <s v="1 / 2012"/>
    <s v="segunda-feira"/>
    <s v="ABC REMÉDIOS"/>
    <s v="Talita"/>
    <s v="João"/>
    <s v="João"/>
    <n v="789123456"/>
    <m/>
    <s v="meta não atingida"/>
    <s v="meta não atingida"/>
    <s v="nenhuma atingida"/>
    <s v="nem todas"/>
    <n v="230"/>
    <s v="1%"/>
    <n v="0.01"/>
    <m/>
  </r>
  <r>
    <s v="Tylenol"/>
    <x v="2"/>
    <n v="20"/>
    <n v="3"/>
    <n v="60"/>
    <d v="2012-01-10T00:00:00"/>
    <n v="1"/>
    <n v="2012"/>
    <s v="1 / 2012"/>
    <s v="terça-feira"/>
    <s v="ABC REMÉDIOS"/>
    <s v="Talita"/>
    <s v="João"/>
    <s v="João"/>
    <n v="789123456"/>
    <m/>
    <s v="meta não atingida"/>
    <s v="meta não atingida"/>
    <s v="nenhuma atingida"/>
    <s v="nem todas"/>
    <n v="230"/>
    <s v="1%"/>
    <n v="0.01"/>
    <m/>
  </r>
  <r>
    <s v="Tylenol"/>
    <x v="2"/>
    <n v="203"/>
    <n v="3.5"/>
    <n v="710.5"/>
    <d v="2012-01-11T00:00:00"/>
    <n v="1"/>
    <n v="2012"/>
    <s v="1 / 2012"/>
    <s v="quarta-feira"/>
    <s v="ABC REMÉDIOS"/>
    <s v="Talita"/>
    <s v="João"/>
    <s v="João"/>
    <n v="789123456"/>
    <m/>
    <s v="meta atingida"/>
    <s v="meta não atingida"/>
    <s v="alguma atingida"/>
    <s v="nem todas"/>
    <n v="230"/>
    <s v="2%"/>
    <n v="0.04"/>
    <m/>
  </r>
  <r>
    <s v="Tylenol"/>
    <x v="2"/>
    <n v="300"/>
    <n v="3"/>
    <n v="900"/>
    <d v="2012-01-12T00:00:00"/>
    <n v="1"/>
    <n v="2012"/>
    <s v="1 / 2012"/>
    <s v="quinta-feira"/>
    <s v="ABC REMÉDIOS"/>
    <s v="Talita"/>
    <s v="João"/>
    <s v="João"/>
    <n v="789123456"/>
    <m/>
    <s v="meta atingida"/>
    <s v="meta não atingida"/>
    <s v="alguma atingida"/>
    <s v="nem todas"/>
    <n v="230"/>
    <s v="2%"/>
    <n v="0.05"/>
    <m/>
  </r>
  <r>
    <s v="dorflex"/>
    <x v="0"/>
    <n v="102"/>
    <n v="1.5"/>
    <n v="153"/>
    <d v="2012-01-13T00:00:00"/>
    <n v="1"/>
    <n v="2012"/>
    <s v="1 / 2012"/>
    <s v="sexta-feira"/>
    <s v="ATOTAL"/>
    <s v="Simone"/>
    <s v="João"/>
    <s v="João"/>
    <n v="78912345678"/>
    <m/>
    <s v="meta não atingida"/>
    <s v="meta não atingida"/>
    <s v="nenhuma atingida"/>
    <s v="nem todas"/>
    <n v="90"/>
    <s v="1%"/>
    <n v="0.01"/>
    <m/>
  </r>
  <r>
    <s v="Tylenol"/>
    <x v="2"/>
    <n v="200"/>
    <n v="1.5"/>
    <n v="300"/>
    <d v="2012-01-14T00:00:00"/>
    <n v="1"/>
    <n v="2012"/>
    <s v="1 / 2012"/>
    <s v="sábado"/>
    <s v="ABC REMÉDIOS"/>
    <s v="Talita"/>
    <s v="João"/>
    <s v="João"/>
    <n v="789123456"/>
    <m/>
    <s v="meta não atingida"/>
    <s v="meta não atingida"/>
    <s v="nenhuma atingida"/>
    <s v="nem todas"/>
    <n v="230"/>
    <s v="1%"/>
    <n v="0.02"/>
    <m/>
  </r>
  <r>
    <s v="Tylenol"/>
    <x v="2"/>
    <n v="300"/>
    <n v="1.5"/>
    <n v="450"/>
    <d v="2012-01-15T00:00:00"/>
    <n v="1"/>
    <n v="2012"/>
    <s v="1 / 2012"/>
    <s v="domingo"/>
    <s v="ABC REMÉDIOS"/>
    <s v="Talita"/>
    <s v="João"/>
    <s v="João"/>
    <n v="789123456"/>
    <m/>
    <s v="meta não atingida"/>
    <s v="meta não atingida"/>
    <s v="nenhuma atingida"/>
    <s v="nem todas"/>
    <n v="230"/>
    <s v="1%"/>
    <n v="0.03"/>
    <m/>
  </r>
  <r>
    <s v="Tylenol"/>
    <x v="2"/>
    <n v="250"/>
    <n v="1.5"/>
    <n v="375"/>
    <d v="2012-01-16T00:00:00"/>
    <n v="1"/>
    <n v="2012"/>
    <s v="1 / 2012"/>
    <s v="segunda-feira"/>
    <s v="ABC REMÉDIOS"/>
    <s v="Talita"/>
    <s v="João"/>
    <s v="João"/>
    <n v="789123456"/>
    <m/>
    <s v="meta não atingida"/>
    <s v="meta não atingida"/>
    <s v="nenhuma atingida"/>
    <s v="nem todas"/>
    <n v="230"/>
    <s v="1%"/>
    <n v="0.02"/>
    <m/>
  </r>
  <r>
    <s v="dorflex"/>
    <x v="0"/>
    <n v="100"/>
    <n v="3.5"/>
    <n v="350"/>
    <d v="2012-01-17T00:00:00"/>
    <n v="1"/>
    <n v="2012"/>
    <s v="1 / 2012"/>
    <s v="terça-feira"/>
    <s v="ATOTAL"/>
    <s v="Simone"/>
    <s v="João"/>
    <s v="João"/>
    <n v="78912345678"/>
    <m/>
    <s v="meta não atingida"/>
    <s v="meta não atingida"/>
    <s v="nenhuma atingida"/>
    <s v="nem todas"/>
    <n v="90"/>
    <s v="1%"/>
    <n v="0.02"/>
    <m/>
  </r>
  <r>
    <s v="dorflex"/>
    <x v="0"/>
    <n v="100"/>
    <n v="3.5"/>
    <n v="350"/>
    <d v="2012-01-18T00:00:00"/>
    <n v="1"/>
    <n v="2012"/>
    <s v="1 / 2012"/>
    <s v="quarta-feira"/>
    <s v="ATOTAL"/>
    <s v="Simone"/>
    <s v="João"/>
    <s v="João"/>
    <n v="78912345678"/>
    <m/>
    <s v="meta não atingida"/>
    <s v="meta não atingida"/>
    <s v="nenhuma atingida"/>
    <s v="nem todas"/>
    <n v="90"/>
    <s v="1%"/>
    <n v="0.02"/>
    <m/>
  </r>
  <r>
    <s v="dorflex"/>
    <x v="0"/>
    <n v="100"/>
    <n v="3.5"/>
    <n v="350"/>
    <d v="2012-01-19T00:00:00"/>
    <n v="1"/>
    <n v="2012"/>
    <s v="1 / 2012"/>
    <s v="quinta-feira"/>
    <s v="ATOTAL"/>
    <s v="Simone"/>
    <s v="João"/>
    <s v="João"/>
    <n v="78912345678"/>
    <m/>
    <s v="meta não atingida"/>
    <s v="meta não atingida"/>
    <s v="nenhuma atingida"/>
    <s v="nem todas"/>
    <n v="90"/>
    <s v="1%"/>
    <n v="0.02"/>
    <m/>
  </r>
  <r>
    <s v="dorflex"/>
    <x v="0"/>
    <n v="110"/>
    <n v="1.5"/>
    <n v="165"/>
    <d v="2012-01-20T00:00:00"/>
    <n v="1"/>
    <n v="2012"/>
    <s v="1 / 2012"/>
    <s v="sexta-feira"/>
    <s v="ATOTAL"/>
    <s v="Simone"/>
    <s v="João"/>
    <s v="João"/>
    <n v="78912345678"/>
    <m/>
    <s v="meta não atingida"/>
    <s v="meta não atingida"/>
    <s v="nenhuma atingida"/>
    <s v="nem todas"/>
    <n v="90"/>
    <s v="1%"/>
    <n v="0.01"/>
    <m/>
  </r>
  <r>
    <s v="dorflex"/>
    <x v="0"/>
    <n v="110"/>
    <n v="1.5"/>
    <n v="165"/>
    <d v="2012-01-21T00:00:00"/>
    <n v="1"/>
    <n v="2012"/>
    <s v="1 / 2012"/>
    <s v="sábado"/>
    <s v="ATOTAL"/>
    <s v="Simone"/>
    <s v="João"/>
    <s v="João"/>
    <n v="78912345678"/>
    <m/>
    <s v="meta não atingida"/>
    <s v="meta não atingida"/>
    <s v="nenhuma atingida"/>
    <s v="nem todas"/>
    <n v="90"/>
    <s v="1%"/>
    <n v="0.01"/>
    <m/>
  </r>
  <r>
    <s v="dorflex"/>
    <x v="0"/>
    <n v="110"/>
    <n v="1.5"/>
    <n v="165"/>
    <d v="2012-01-22T00:00:00"/>
    <n v="1"/>
    <n v="2012"/>
    <s v="1 / 2012"/>
    <s v="domingo"/>
    <s v="ATOTAL"/>
    <s v="Simone"/>
    <s v="João"/>
    <s v="João"/>
    <n v="78912345678"/>
    <m/>
    <s v="meta não atingida"/>
    <s v="meta não atingida"/>
    <s v="nenhuma atingida"/>
    <s v="nem todas"/>
    <n v="90"/>
    <s v="1%"/>
    <n v="0.01"/>
    <m/>
  </r>
  <r>
    <s v="Neosa"/>
    <x v="1"/>
    <n v="100"/>
    <n v="3.5"/>
    <n v="350"/>
    <d v="2012-01-23T00:00:00"/>
    <n v="1"/>
    <n v="2012"/>
    <s v="1 / 2012"/>
    <s v="segunda-feira"/>
    <s v="Coopercarga"/>
    <s v="Fernando"/>
    <s v="Maria"/>
    <s v="Maria"/>
    <s v="PRODUTO NÃO ENCONTRADO"/>
    <m/>
    <s v="meta não atingida"/>
    <s v="meta não atingida"/>
    <s v="nenhuma atingida"/>
    <s v="nem todas"/>
    <n v="150"/>
    <s v="1%"/>
    <n v="0.02"/>
    <m/>
  </r>
  <r>
    <s v="Neosa"/>
    <x v="3"/>
    <n v="300"/>
    <n v="3"/>
    <n v="900"/>
    <d v="2012-01-24T00:00:00"/>
    <n v="1"/>
    <n v="2012"/>
    <s v="1 / 2012"/>
    <s v="terça-feira"/>
    <s v="Coopercarga"/>
    <s v="Fernando"/>
    <s v="Maria"/>
    <s v="Maria"/>
    <s v="PRODUTO NÃO ENCONTRADO"/>
    <m/>
    <s v="meta atingida"/>
    <s v="meta não atingida"/>
    <s v="alguma atingida"/>
    <s v="nem todas"/>
    <n v="150"/>
    <s v="2%"/>
    <n v="0.05"/>
    <m/>
  </r>
  <r>
    <s v="Neosa"/>
    <x v="1"/>
    <n v="300"/>
    <n v="3.5"/>
    <n v="1050"/>
    <d v="2012-01-25T00:00:00"/>
    <n v="1"/>
    <n v="2012"/>
    <s v="1 / 2012"/>
    <s v="quarta-feira"/>
    <s v="Coopercarga"/>
    <s v="Fernando"/>
    <s v="Maria"/>
    <s v="Maria"/>
    <s v="PRODUTO NÃO ENCONTRADO"/>
    <m/>
    <s v="meta atingida"/>
    <s v="meta não atingida"/>
    <s v="alguma atingida"/>
    <s v="nem todas"/>
    <s v="FRETE NA PROMOCAO"/>
    <s v="3%"/>
    <n v="0.06"/>
    <m/>
  </r>
  <r>
    <s v="Tylenol"/>
    <x v="2"/>
    <n v="344"/>
    <n v="3"/>
    <n v="1032"/>
    <d v="2012-01-26T00:00:00"/>
    <n v="1"/>
    <n v="2012"/>
    <s v="1 / 2012"/>
    <s v="quinta-feira"/>
    <s v="ABC REMÉDIOS"/>
    <s v="Talita"/>
    <s v="João"/>
    <s v="João"/>
    <n v="789123456"/>
    <m/>
    <s v="meta atingida"/>
    <s v="meta não atingida"/>
    <s v="alguma atingida"/>
    <s v="nem todas"/>
    <s v="FRETE NA PROMOCAO"/>
    <s v="3%"/>
    <n v="0.06"/>
    <m/>
  </r>
  <r>
    <s v="dorflex"/>
    <x v="0"/>
    <n v="110"/>
    <n v="1.5"/>
    <n v="165"/>
    <d v="2012-01-27T00:00:00"/>
    <n v="1"/>
    <n v="2012"/>
    <s v="1 / 2012"/>
    <s v="sexta-feira"/>
    <s v="ATOTAL"/>
    <s v="Simone"/>
    <s v="João"/>
    <s v="João"/>
    <n v="78912345678"/>
    <m/>
    <s v="meta não atingida"/>
    <s v="meta não atingida"/>
    <s v="nenhuma atingida"/>
    <s v="nem todas"/>
    <n v="90"/>
    <s v="1%"/>
    <n v="0.01"/>
    <m/>
  </r>
  <r>
    <s v="Neosa"/>
    <x v="1"/>
    <n v="100"/>
    <n v="3.5"/>
    <n v="350"/>
    <d v="2012-01-28T00:00:00"/>
    <n v="1"/>
    <n v="2012"/>
    <s v="1 / 2012"/>
    <s v="sábado"/>
    <s v="Coopercarga"/>
    <s v="Fernando"/>
    <s v="Maria"/>
    <s v="Maria"/>
    <s v="PRODUTO NÃO ENCONTRADO"/>
    <m/>
    <s v="meta não atingida"/>
    <s v="meta não atingida"/>
    <s v="nenhuma atingida"/>
    <s v="nem todas"/>
    <n v="150"/>
    <s v="1%"/>
    <n v="0.02"/>
    <m/>
  </r>
  <r>
    <s v="Neosa"/>
    <x v="3"/>
    <n v="300"/>
    <n v="3"/>
    <n v="900"/>
    <d v="2012-01-29T00:00:00"/>
    <n v="1"/>
    <n v="2012"/>
    <s v="1 / 2012"/>
    <s v="domingo"/>
    <s v="Coopercarga"/>
    <s v="Fernando"/>
    <s v="Maria"/>
    <s v="Maria"/>
    <s v="PRODUTO NÃO ENCONTRADO"/>
    <m/>
    <s v="meta atingida"/>
    <s v="meta não atingida"/>
    <s v="alguma atingida"/>
    <s v="nem todas"/>
    <n v="150"/>
    <s v="2%"/>
    <n v="0.05"/>
    <m/>
  </r>
  <r>
    <s v="Neosa"/>
    <x v="2"/>
    <n v="10"/>
    <n v="3"/>
    <n v="30"/>
    <d v="2012-01-30T00:00:00"/>
    <n v="1"/>
    <n v="2012"/>
    <s v="1 / 2012"/>
    <s v="segunda-feira"/>
    <s v="Coopercarga"/>
    <s v="Fernando"/>
    <s v="João"/>
    <s v="João"/>
    <s v="PRODUTO NÃO ENCONTRADO"/>
    <m/>
    <s v="meta não atingida"/>
    <s v="meta não atingida"/>
    <s v="nenhuma atingida"/>
    <s v="nem todas"/>
    <n v="230"/>
    <s v="1%"/>
    <n v="0.01"/>
    <m/>
  </r>
  <r>
    <s v="Tylenol"/>
    <x v="2"/>
    <n v="20"/>
    <n v="3"/>
    <n v="60"/>
    <d v="2012-01-31T00:00:00"/>
    <n v="1"/>
    <n v="2012"/>
    <s v="1 / 2012"/>
    <s v="terça-feira"/>
    <s v="ABC REMÉDIOS"/>
    <s v="Talita"/>
    <s v="João"/>
    <s v="João"/>
    <n v="789123456"/>
    <m/>
    <s v="meta não atingida"/>
    <s v="meta não atingida"/>
    <s v="nenhuma atingida"/>
    <s v="nem todas"/>
    <n v="230"/>
    <s v="1%"/>
    <n v="0.01"/>
    <m/>
  </r>
  <r>
    <s v="Tylenol"/>
    <x v="2"/>
    <n v="500"/>
    <n v="1.5"/>
    <n v="750"/>
    <d v="2012-02-01T00:00:00"/>
    <n v="2"/>
    <n v="2012"/>
    <s v="2 / 2012"/>
    <s v="quarta-feira"/>
    <s v="ABC REMÉDIOS"/>
    <s v="Talita"/>
    <s v="João"/>
    <s v="João"/>
    <n v="789123456"/>
    <m/>
    <s v="meta atingida"/>
    <s v="meta atingida"/>
    <s v="alguma atingida"/>
    <s v="todas atingidas"/>
    <n v="230"/>
    <s v="2%"/>
    <n v="0.04"/>
    <m/>
  </r>
  <r>
    <s v="dorflex"/>
    <x v="0"/>
    <n v="100"/>
    <n v="3.5"/>
    <n v="350"/>
    <d v="2012-02-02T00:00:00"/>
    <n v="2"/>
    <n v="2012"/>
    <s v="2 / 2012"/>
    <s v="quinta-feira"/>
    <s v="ATOTAL"/>
    <s v="Simone"/>
    <s v="João"/>
    <s v="João"/>
    <n v="78912345678"/>
    <m/>
    <s v="meta não atingida"/>
    <s v="meta não atingida"/>
    <s v="nenhuma atingida"/>
    <s v="nem todas"/>
    <n v="90"/>
    <s v="1%"/>
    <n v="0.02"/>
    <m/>
  </r>
  <r>
    <s v="dorflex"/>
    <x v="0"/>
    <n v="100"/>
    <n v="3.5"/>
    <n v="350"/>
    <d v="2012-02-03T00:00:00"/>
    <n v="2"/>
    <n v="2012"/>
    <s v="2 / 2012"/>
    <s v="sexta-feira"/>
    <s v="ATOTAL"/>
    <s v="Simone"/>
    <s v="João"/>
    <s v="João"/>
    <n v="78912345678"/>
    <m/>
    <s v="meta não atingida"/>
    <s v="meta não atingida"/>
    <s v="nenhuma atingida"/>
    <s v="nem todas"/>
    <n v="90"/>
    <s v="1%"/>
    <n v="0.02"/>
    <m/>
  </r>
  <r>
    <s v="dorflex"/>
    <x v="0"/>
    <n v="100"/>
    <n v="1.5"/>
    <n v="150"/>
    <d v="2012-02-04T00:00:00"/>
    <n v="2"/>
    <n v="2012"/>
    <s v="2 / 2012"/>
    <s v="sábado"/>
    <s v="ATOTAL"/>
    <s v="Simone"/>
    <s v="João"/>
    <s v="João"/>
    <n v="78912345678"/>
    <m/>
    <s v="meta não atingida"/>
    <s v="meta não atingida"/>
    <s v="nenhuma atingida"/>
    <s v="nem todas"/>
    <n v="90"/>
    <s v="1%"/>
    <n v="0.01"/>
    <m/>
  </r>
  <r>
    <s v="dorflex"/>
    <x v="0"/>
    <n v="102"/>
    <n v="1.5"/>
    <n v="153"/>
    <d v="2012-02-05T00:00:00"/>
    <n v="2"/>
    <n v="2012"/>
    <s v="2 / 2012"/>
    <s v="domingo"/>
    <s v="ATOTAL"/>
    <s v="Simone"/>
    <s v="João"/>
    <s v="João"/>
    <n v="78912345678"/>
    <m/>
    <s v="meta não atingida"/>
    <s v="meta não atingida"/>
    <s v="nenhuma atingida"/>
    <s v="nem todas"/>
    <n v="90"/>
    <s v="1%"/>
    <n v="0.01"/>
    <m/>
  </r>
  <r>
    <s v="dorflex"/>
    <x v="0"/>
    <n v="110"/>
    <n v="1.5"/>
    <n v="165"/>
    <d v="2012-02-06T00:00:00"/>
    <n v="2"/>
    <n v="2012"/>
    <s v="2 / 2012"/>
    <s v="segunda-feira"/>
    <s v="ATOTAL"/>
    <s v="Simone"/>
    <s v="João"/>
    <s v="João"/>
    <n v="78912345678"/>
    <m/>
    <s v="meta não atingida"/>
    <s v="meta não atingida"/>
    <s v="nenhuma atingida"/>
    <s v="nem todas"/>
    <n v="90"/>
    <s v="1%"/>
    <n v="0.01"/>
    <m/>
  </r>
  <r>
    <s v="dorflex"/>
    <x v="0"/>
    <n v="110"/>
    <n v="1.5"/>
    <n v="165"/>
    <d v="2012-02-07T00:00:00"/>
    <n v="2"/>
    <n v="2012"/>
    <s v="2 / 2012"/>
    <s v="terça-feira"/>
    <s v="ATOTAL"/>
    <s v="Simone"/>
    <s v="João"/>
    <s v="João"/>
    <n v="78912345678"/>
    <m/>
    <s v="meta não atingida"/>
    <s v="meta não atingida"/>
    <s v="nenhuma atingida"/>
    <s v="nem todas"/>
    <n v="90"/>
    <s v="1%"/>
    <n v="0.01"/>
    <m/>
  </r>
  <r>
    <s v="dorflex"/>
    <x v="0"/>
    <n v="203"/>
    <n v="3.5"/>
    <n v="710.5"/>
    <d v="2012-02-08T00:00:00"/>
    <n v="2"/>
    <n v="2012"/>
    <s v="2 / 2012"/>
    <s v="quarta-feira"/>
    <s v="ATOTAL"/>
    <s v="Simone"/>
    <s v="João"/>
    <s v="João"/>
    <n v="78912345678"/>
    <m/>
    <s v="meta atingida"/>
    <s v="meta não atingida"/>
    <s v="alguma atingida"/>
    <s v="nem todas"/>
    <n v="90"/>
    <s v="2%"/>
    <n v="0.04"/>
    <m/>
  </r>
  <r>
    <s v="dorflex"/>
    <x v="0"/>
    <n v="420"/>
    <n v="3.5"/>
    <n v="1470"/>
    <d v="2012-02-09T00:00:00"/>
    <n v="2"/>
    <n v="2012"/>
    <s v="2 / 2012"/>
    <s v="quinta-feira"/>
    <s v="ATOTAL"/>
    <s v="Simone"/>
    <s v="João"/>
    <s v="João"/>
    <n v="78912345678"/>
    <m/>
    <s v="meta atingida"/>
    <s v="meta não atingida"/>
    <s v="alguma atingida"/>
    <s v="nem todas"/>
    <s v="FRETE NA PROMOCAO"/>
    <s v="3%"/>
    <n v="0.08"/>
    <m/>
  </r>
  <r>
    <s v="Neosa"/>
    <x v="1"/>
    <n v="100"/>
    <n v="3.5"/>
    <n v="350"/>
    <d v="2012-02-11T00:00:00"/>
    <n v="2"/>
    <n v="2012"/>
    <s v="2 / 2012"/>
    <s v="sábado"/>
    <s v="Coopercarga"/>
    <s v="Fernando"/>
    <s v="Maria"/>
    <s v="Maria"/>
    <s v="PRODUTO NÃO ENCONTRADO"/>
    <m/>
    <s v="meta não atingida"/>
    <s v="meta não atingida"/>
    <s v="nenhuma atingida"/>
    <s v="nem todas"/>
    <n v="150"/>
    <s v="1%"/>
    <n v="0.02"/>
    <m/>
  </r>
  <r>
    <s v="Tylenol"/>
    <x v="2"/>
    <n v="20"/>
    <n v="3"/>
    <n v="60"/>
    <d v="2012-02-12T00:00:00"/>
    <n v="2"/>
    <n v="2012"/>
    <s v="2 / 2012"/>
    <s v="domingo"/>
    <s v="ABC REMÉDIOS"/>
    <s v="Talita"/>
    <s v="João"/>
    <s v="João"/>
    <n v="789123456"/>
    <m/>
    <s v="meta não atingida"/>
    <s v="meta não atingida"/>
    <s v="nenhuma atingida"/>
    <s v="nem todas"/>
    <n v="230"/>
    <s v="1%"/>
    <n v="0.01"/>
    <m/>
  </r>
  <r>
    <s v="Tylenol"/>
    <x v="2"/>
    <n v="500"/>
    <n v="1.5"/>
    <n v="750"/>
    <d v="2012-02-13T00:00:00"/>
    <n v="2"/>
    <n v="2012"/>
    <s v="2 / 2012"/>
    <s v="segunda-feira"/>
    <s v="ABC REMÉDIOS"/>
    <s v="Talita"/>
    <s v="João"/>
    <s v="João"/>
    <n v="789123456"/>
    <m/>
    <s v="meta atingida"/>
    <s v="meta atingida"/>
    <s v="alguma atingida"/>
    <s v="todas atingidas"/>
    <n v="230"/>
    <s v="2%"/>
    <n v="0.04"/>
    <m/>
  </r>
  <r>
    <s v="Tylenol"/>
    <x v="2"/>
    <n v="500"/>
    <n v="1.5"/>
    <n v="750"/>
    <d v="2012-02-14T00:00:00"/>
    <n v="2"/>
    <n v="2012"/>
    <s v="2 / 2012"/>
    <s v="terça-feira"/>
    <s v="ABC REMÉDIOS"/>
    <s v="Talita"/>
    <s v="João"/>
    <s v="João"/>
    <n v="789123456"/>
    <m/>
    <s v="meta atingida"/>
    <s v="meta atingida"/>
    <s v="alguma atingida"/>
    <s v="todas atingidas"/>
    <n v="230"/>
    <s v="2%"/>
    <n v="0.04"/>
    <m/>
  </r>
  <r>
    <s v="dorflex"/>
    <x v="0"/>
    <n v="100"/>
    <n v="3.5"/>
    <n v="350"/>
    <d v="2012-02-15T00:00:00"/>
    <n v="2"/>
    <n v="2012"/>
    <s v="2 / 2012"/>
    <s v="quarta-feira"/>
    <s v="ATOTAL"/>
    <s v="Simone"/>
    <s v="João"/>
    <s v="João"/>
    <n v="78912345678"/>
    <m/>
    <s v="meta não atingida"/>
    <s v="meta não atingida"/>
    <s v="nenhuma atingida"/>
    <s v="nem todas"/>
    <n v="90"/>
    <s v="1%"/>
    <n v="0.02"/>
    <m/>
  </r>
  <r>
    <s v="dorflex"/>
    <x v="0"/>
    <n v="100"/>
    <n v="3.5"/>
    <n v="350"/>
    <d v="2012-02-16T00:00:00"/>
    <n v="2"/>
    <n v="2012"/>
    <s v="2 / 2012"/>
    <s v="quinta-feira"/>
    <s v="ATOTAL"/>
    <s v="Simone"/>
    <s v="João"/>
    <s v="João"/>
    <n v="78912345678"/>
    <m/>
    <s v="meta não atingida"/>
    <s v="meta não atingida"/>
    <s v="nenhuma atingida"/>
    <s v="nem todas"/>
    <n v="90"/>
    <s v="1%"/>
    <n v="0.02"/>
    <m/>
  </r>
  <r>
    <s v="Neosa"/>
    <x v="3"/>
    <n v="300"/>
    <n v="3"/>
    <n v="900"/>
    <d v="2012-02-17T00:00:00"/>
    <n v="2"/>
    <n v="2012"/>
    <s v="2 / 2012"/>
    <s v="sexta-feira"/>
    <s v="Coopercarga"/>
    <s v="Fernando"/>
    <s v="Maria"/>
    <s v="Maria"/>
    <s v="PRODUTO NÃO ENCONTRADO"/>
    <m/>
    <s v="meta atingida"/>
    <s v="meta não atingida"/>
    <s v="alguma atingida"/>
    <s v="nem todas"/>
    <n v="150"/>
    <s v="2%"/>
    <n v="0.05"/>
    <m/>
  </r>
  <r>
    <s v="Neosa"/>
    <x v="2"/>
    <n v="10"/>
    <n v="3"/>
    <n v="30"/>
    <d v="2012-02-18T00:00:00"/>
    <n v="2"/>
    <n v="2012"/>
    <s v="2 / 2012"/>
    <s v="sábado"/>
    <s v="Coopercarga"/>
    <s v="Fernando"/>
    <s v="João"/>
    <s v="João"/>
    <s v="PRODUTO NÃO ENCONTRADO"/>
    <m/>
    <s v="meta não atingida"/>
    <s v="meta não atingida"/>
    <s v="nenhuma atingida"/>
    <s v="nem todas"/>
    <n v="230"/>
    <s v="1%"/>
    <n v="0.01"/>
    <m/>
  </r>
  <r>
    <s v="dorflex"/>
    <x v="0"/>
    <n v="100"/>
    <n v="3.5"/>
    <n v="350"/>
    <d v="2012-02-19T00:00:00"/>
    <n v="2"/>
    <n v="2012"/>
    <s v="2 / 2012"/>
    <s v="domingo"/>
    <s v="ATOTAL"/>
    <s v="Simone"/>
    <s v="João"/>
    <s v="João"/>
    <n v="78912345678"/>
    <m/>
    <s v="meta não atingida"/>
    <s v="meta não atingida"/>
    <s v="nenhuma atingida"/>
    <s v="nem todas"/>
    <n v="90"/>
    <s v="1%"/>
    <n v="0.02"/>
    <m/>
  </r>
  <r>
    <s v="dorflex"/>
    <x v="0"/>
    <n v="203"/>
    <n v="3.5"/>
    <n v="710.5"/>
    <d v="2012-02-20T00:00:00"/>
    <n v="2"/>
    <n v="2012"/>
    <s v="2 / 2012"/>
    <s v="segunda-feira"/>
    <s v="ATOTAL"/>
    <s v="Simone"/>
    <s v="João"/>
    <s v="João"/>
    <n v="78912345678"/>
    <m/>
    <s v="meta atingida"/>
    <s v="meta não atingida"/>
    <s v="alguma atingida"/>
    <s v="nem todas"/>
    <n v="90"/>
    <s v="2%"/>
    <n v="0.04"/>
    <m/>
  </r>
  <r>
    <s v="Neosa"/>
    <x v="1"/>
    <n v="100"/>
    <n v="3.5"/>
    <n v="350"/>
    <d v="2012-02-21T00:00:00"/>
    <n v="2"/>
    <n v="2012"/>
    <s v="2 / 2012"/>
    <s v="terça-feira"/>
    <s v="Coopercarga"/>
    <s v="Fernando"/>
    <s v="Maria"/>
    <s v="Maria"/>
    <s v="PRODUTO NÃO ENCONTRADO"/>
    <m/>
    <s v="meta não atingida"/>
    <s v="meta não atingida"/>
    <s v="nenhuma atingida"/>
    <s v="nem todas"/>
    <n v="150"/>
    <s v="1%"/>
    <n v="0.02"/>
    <m/>
  </r>
  <r>
    <s v="dorflex"/>
    <x v="0"/>
    <n v="100"/>
    <n v="3.5"/>
    <n v="350"/>
    <d v="2012-02-22T00:00:00"/>
    <n v="2"/>
    <n v="2012"/>
    <s v="2 / 2012"/>
    <s v="quarta-feira"/>
    <s v="ATOTAL"/>
    <s v="Simone"/>
    <s v="João"/>
    <s v="João"/>
    <n v="78912345678"/>
    <m/>
    <s v="meta não atingida"/>
    <s v="meta não atingida"/>
    <s v="nenhuma atingida"/>
    <s v="nem todas"/>
    <n v="90"/>
    <s v="1%"/>
    <n v="0.02"/>
    <m/>
  </r>
  <r>
    <s v="dorflex"/>
    <x v="0"/>
    <n v="100"/>
    <n v="3.5"/>
    <n v="350"/>
    <d v="2012-02-23T00:00:00"/>
    <n v="2"/>
    <n v="2012"/>
    <s v="2 / 2012"/>
    <s v="quinta-feira"/>
    <s v="ATOTAL"/>
    <s v="Simone"/>
    <s v="João"/>
    <s v="João"/>
    <n v="78912345678"/>
    <m/>
    <s v="meta não atingida"/>
    <s v="meta não atingida"/>
    <s v="nenhuma atingida"/>
    <s v="nem todas"/>
    <n v="90"/>
    <s v="1%"/>
    <n v="0.02"/>
    <m/>
  </r>
  <r>
    <s v="dorflex"/>
    <x v="0"/>
    <n v="203"/>
    <n v="3.5"/>
    <n v="710.5"/>
    <d v="2012-02-24T00:00:00"/>
    <n v="2"/>
    <n v="2012"/>
    <s v="2 / 2012"/>
    <s v="sexta-feira"/>
    <s v="ATOTAL"/>
    <s v="Simone"/>
    <s v="João"/>
    <s v="João"/>
    <n v="78912345678"/>
    <m/>
    <s v="meta atingida"/>
    <s v="meta não atingida"/>
    <s v="alguma atingida"/>
    <s v="nem todas"/>
    <n v="90"/>
    <s v="2%"/>
    <n v="0.04"/>
    <m/>
  </r>
  <r>
    <s v="Neosa"/>
    <x v="1"/>
    <n v="100"/>
    <n v="3.5"/>
    <n v="350"/>
    <d v="2012-02-25T00:00:00"/>
    <n v="2"/>
    <n v="2012"/>
    <s v="2 / 2012"/>
    <s v="sábado"/>
    <s v="Coopercarga"/>
    <s v="Fernando"/>
    <s v="Maria"/>
    <s v="Maria"/>
    <s v="PRODUTO NÃO ENCONTRADO"/>
    <m/>
    <s v="meta não atingida"/>
    <s v="meta não atingida"/>
    <s v="nenhuma atingida"/>
    <s v="nem todas"/>
    <n v="150"/>
    <s v="1%"/>
    <n v="0.02"/>
    <m/>
  </r>
  <r>
    <s v="Neosa"/>
    <x v="1"/>
    <n v="344"/>
    <n v="3"/>
    <n v="1032"/>
    <d v="2012-02-26T00:00:00"/>
    <n v="2"/>
    <n v="2012"/>
    <s v="2 / 2012"/>
    <s v="domingo"/>
    <s v="Coopercarga"/>
    <s v="Fernando"/>
    <s v="Maria"/>
    <s v="Maria"/>
    <s v="PRODUTO NÃO ENCONTRADO"/>
    <m/>
    <s v="meta atingida"/>
    <s v="meta não atingida"/>
    <s v="alguma atingida"/>
    <s v="nem todas"/>
    <s v="FRETE NA PROMOCAO"/>
    <s v="3%"/>
    <n v="0.06"/>
    <m/>
  </r>
  <r>
    <s v="Neosa"/>
    <x v="3"/>
    <n v="300"/>
    <n v="3"/>
    <n v="900"/>
    <d v="2012-02-27T00:00:00"/>
    <n v="2"/>
    <n v="2012"/>
    <s v="2 / 2012"/>
    <s v="segunda-feira"/>
    <s v="Coopercarga"/>
    <s v="Fernando"/>
    <s v="Maria"/>
    <s v="Maria"/>
    <s v="PRODUTO NÃO ENCONTRADO"/>
    <m/>
    <s v="meta atingida"/>
    <s v="meta não atingida"/>
    <s v="alguma atingida"/>
    <s v="nem todas"/>
    <n v="150"/>
    <s v="2%"/>
    <n v="0.05"/>
    <m/>
  </r>
  <r>
    <s v="dorflex"/>
    <x v="0"/>
    <n v="102"/>
    <n v="1.5"/>
    <n v="153"/>
    <d v="2012-02-28T00:00:00"/>
    <n v="2"/>
    <n v="2012"/>
    <s v="2 / 2012"/>
    <s v="terça-feira"/>
    <s v="ATOTAL"/>
    <s v="Simone"/>
    <s v="João"/>
    <s v="João"/>
    <n v="78912345678"/>
    <m/>
    <s v="meta não atingida"/>
    <s v="meta não atingida"/>
    <s v="nenhuma atingida"/>
    <s v="nem todas"/>
    <n v="90"/>
    <s v="1%"/>
    <n v="0.01"/>
    <m/>
  </r>
  <r>
    <s v="dorflex"/>
    <x v="0"/>
    <n v="102"/>
    <n v="1.5"/>
    <n v="153"/>
    <d v="2012-02-29T00:00:00"/>
    <n v="2"/>
    <n v="2012"/>
    <s v="2 / 2012"/>
    <s v="quarta-feira"/>
    <s v="ATOTAL"/>
    <s v="Simone"/>
    <s v="João"/>
    <s v="João"/>
    <n v="78912345678"/>
    <m/>
    <s v="meta não atingida"/>
    <s v="meta não atingida"/>
    <s v="nenhuma atingida"/>
    <s v="nem todas"/>
    <n v="90"/>
    <s v="1%"/>
    <n v="0.01"/>
    <m/>
  </r>
  <r>
    <s v="Neosa"/>
    <x v="1"/>
    <n v="300"/>
    <n v="3.5"/>
    <n v="1050"/>
    <d v="2012-03-01T00:00:00"/>
    <n v="3"/>
    <n v="2012"/>
    <s v="3 / 2012"/>
    <s v="quinta-feira"/>
    <s v="Coopercarga"/>
    <s v="Fernando"/>
    <s v="Maria"/>
    <s v="Maria"/>
    <s v="PRODUTO NÃO ENCONTRADO"/>
    <m/>
    <s v="meta atingida"/>
    <s v="meta não atingida"/>
    <s v="alguma atingida"/>
    <s v="nem todas"/>
    <s v="FRETE NA PROMOCAO"/>
    <s v="3%"/>
    <n v="0.06"/>
    <m/>
  </r>
  <r>
    <s v="Neosa"/>
    <x v="1"/>
    <n v="300"/>
    <n v="3.5"/>
    <n v="1050"/>
    <d v="2012-03-02T00:00:00"/>
    <n v="3"/>
    <n v="2012"/>
    <s v="3 / 2012"/>
    <s v="sexta-feira"/>
    <s v="Coopercarga"/>
    <s v="Fernando"/>
    <s v="Maria"/>
    <s v="Maria"/>
    <s v="PRODUTO NÃO ENCONTRADO"/>
    <m/>
    <s v="meta atingida"/>
    <s v="meta não atingida"/>
    <s v="alguma atingida"/>
    <s v="nem todas"/>
    <s v="FRETE NA PROMOCAO"/>
    <s v="3%"/>
    <n v="0.06"/>
    <m/>
  </r>
  <r>
    <s v="Neosa"/>
    <x v="3"/>
    <n v="100"/>
    <n v="1.5"/>
    <n v="150"/>
    <d v="2012-03-03T00:00:00"/>
    <n v="3"/>
    <n v="2012"/>
    <s v="3 / 2012"/>
    <s v="sábado"/>
    <s v="Coopercarga"/>
    <s v="Fernando"/>
    <s v="Maria"/>
    <s v="Maria"/>
    <s v="PRODUTO NÃO ENCONTRADO"/>
    <m/>
    <s v="meta não atingida"/>
    <s v="meta não atingida"/>
    <s v="nenhuma atingida"/>
    <s v="nem todas"/>
    <n v="150"/>
    <s v="1%"/>
    <n v="0.01"/>
    <m/>
  </r>
  <r>
    <s v="Neosa"/>
    <x v="2"/>
    <n v="10"/>
    <n v="3"/>
    <n v="30"/>
    <d v="2012-03-04T00:00:00"/>
    <n v="3"/>
    <n v="2012"/>
    <s v="3 / 2012"/>
    <s v="domingo"/>
    <s v="Coopercarga"/>
    <s v="Fernando"/>
    <s v="João"/>
    <s v="João"/>
    <s v="PRODUTO NÃO ENCONTRADO"/>
    <m/>
    <s v="meta não atingida"/>
    <s v="meta não atingida"/>
    <s v="nenhuma atingida"/>
    <s v="nem todas"/>
    <n v="230"/>
    <s v="1%"/>
    <n v="0.01"/>
    <m/>
  </r>
  <r>
    <s v="Tylenol"/>
    <x v="2"/>
    <n v="20"/>
    <n v="3"/>
    <n v="60"/>
    <d v="2012-03-05T00:00:00"/>
    <n v="3"/>
    <n v="2012"/>
    <s v="3 / 2012"/>
    <s v="segunda-feira"/>
    <s v="ABC REMÉDIOS"/>
    <s v="Talita"/>
    <s v="João"/>
    <s v="João"/>
    <n v="789123456"/>
    <m/>
    <s v="meta não atingida"/>
    <s v="meta não atingida"/>
    <s v="nenhuma atingida"/>
    <s v="nem todas"/>
    <n v="230"/>
    <s v="1%"/>
    <n v="0.01"/>
    <m/>
  </r>
  <r>
    <s v="Tylenol"/>
    <x v="2"/>
    <n v="20"/>
    <n v="3"/>
    <n v="60"/>
    <d v="2012-03-06T00:00:00"/>
    <n v="3"/>
    <n v="2012"/>
    <s v="3 / 2012"/>
    <s v="terça-feira"/>
    <s v="ABC REMÉDIOS"/>
    <s v="Talita"/>
    <s v="João"/>
    <s v="João"/>
    <n v="789123456"/>
    <m/>
    <s v="meta não atingida"/>
    <s v="meta não atingida"/>
    <s v="nenhuma atingida"/>
    <s v="nem todas"/>
    <n v="230"/>
    <s v="1%"/>
    <n v="0.01"/>
    <m/>
  </r>
  <r>
    <s v="Tylenol"/>
    <x v="2"/>
    <n v="500"/>
    <n v="1.5"/>
    <n v="750"/>
    <d v="2012-03-07T00:00:00"/>
    <n v="3"/>
    <n v="2012"/>
    <s v="3 / 2012"/>
    <s v="quarta-feira"/>
    <s v="ABC REMÉDIOS"/>
    <s v="Talita"/>
    <s v="João"/>
    <s v="João"/>
    <n v="789123456"/>
    <m/>
    <s v="meta atingida"/>
    <s v="meta atingida"/>
    <s v="alguma atingida"/>
    <s v="todas atingidas"/>
    <n v="230"/>
    <s v="2%"/>
    <n v="0.04"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100-000000000000}" name="Tabela dinâmica3" cacheId="0" applyNumberFormats="0" applyBorderFormats="0" applyFontFormats="0" applyPatternFormats="0" applyAlignmentFormats="0" applyWidthHeightFormats="1" dataCaption="Valores" updatedVersion="6" minRefreshableVersion="3" useAutoFormatting="1" itemPrintTitles="1" createdVersion="6" indent="0" outline="1" outlineData="1" multipleFieldFilters="0" chartFormat="1">
  <location ref="A3:C8" firstHeaderRow="0" firstDataRow="1" firstDataCol="1"/>
  <pivotFields count="24">
    <pivotField showAll="0"/>
    <pivotField axis="axisRow" showAll="0" sortType="ascending">
      <items count="5">
        <item x="0"/>
        <item x="1"/>
        <item x="3"/>
        <item x="2"/>
        <item t="default"/>
      </items>
      <autoSortScope>
        <pivotArea dataOnly="0" outline="0" fieldPosition="0">
          <references count="1">
            <reference field="4294967294" count="1" selected="0">
              <x v="0"/>
            </reference>
          </references>
        </pivotArea>
      </autoSortScope>
    </pivotField>
    <pivotField showAll="0"/>
    <pivotField numFmtId="164" showAll="0"/>
    <pivotField dataField="1" numFmtId="2" showAll="0"/>
    <pivotField numFmtId="14"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numFmtId="10" showAll="0"/>
    <pivotField showAll="0"/>
  </pivotFields>
  <rowFields count="1">
    <field x="1"/>
  </rowFields>
  <rowItems count="5">
    <i>
      <x v="2"/>
    </i>
    <i>
      <x v="3"/>
    </i>
    <i>
      <x v="1"/>
    </i>
    <i>
      <x/>
    </i>
    <i t="grand">
      <x/>
    </i>
  </rowItems>
  <colFields count="1">
    <field x="-2"/>
  </colFields>
  <colItems count="2">
    <i>
      <x/>
    </i>
    <i i="1">
      <x v="1"/>
    </i>
  </colItems>
  <dataFields count="2">
    <dataField name="Soma de Valor da venda" fld="4" baseField="1" baseItem="0" numFmtId="164"/>
    <dataField name="Soma de Valor da venda2" fld="4" baseField="1" baseItem="0" numFmtId="10">
      <extLst>
        <ext xmlns:x14="http://schemas.microsoft.com/office/spreadsheetml/2009/9/main" uri="{E15A36E0-9728-4e99-A89B-3F7291B0FE68}">
          <x14:dataField pivotShowAs="percentOfRunningTotal"/>
        </ext>
      </extLst>
    </dataField>
  </dataFields>
  <formats count="6">
    <format dxfId="5">
      <pivotArea type="all" dataOnly="0" outline="0" fieldPosition="0"/>
    </format>
    <format dxfId="4">
      <pivotArea outline="0" collapsedLevelsAreSubtotals="1" fieldPosition="0"/>
    </format>
    <format dxfId="3">
      <pivotArea field="1" type="button" dataOnly="0" labelOnly="1" outline="0" axis="axisRow" fieldPosition="0"/>
    </format>
    <format dxfId="2">
      <pivotArea dataOnly="0" labelOnly="1" fieldPosition="0">
        <references count="1">
          <reference field="1" count="0"/>
        </references>
      </pivotArea>
    </format>
    <format dxfId="1">
      <pivotArea dataOnly="0" labelOnly="1" grandRow="1" outline="0" fieldPosition="0"/>
    </format>
    <format dxfId="0">
      <pivotArea dataOnly="0" labelOnly="1" outline="0" fieldPosition="0">
        <references count="1">
          <reference field="4294967294" count="2">
            <x v="0"/>
            <x v="1"/>
          </reference>
        </references>
      </pivotArea>
    </format>
  </formats>
  <chartFormats count="2">
    <chartFormat chart="0" format="2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0" format="3" series="1">
      <pivotArea type="data" outline="0" fieldPosition="0">
        <references count="1">
          <reference field="4294967294" count="1" selected="0">
            <x v="1"/>
          </reference>
        </references>
      </pivotArea>
    </chartFormat>
  </chartFormats>
  <pivotTableStyleInfo name="PivotStyleMedium2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VENDAS" displayName="VENDAS" ref="A1:X92" totalsRowShown="0" dataDxfId="31" tableBorderDxfId="30">
  <autoFilter ref="A1:X92" xr:uid="{00000000-0009-0000-0100-000001000000}"/>
  <tableColumns count="24">
    <tableColumn id="1" xr3:uid="{00000000-0010-0000-0000-000001000000}" name="Produtos" dataDxfId="29"/>
    <tableColumn id="2" xr3:uid="{00000000-0010-0000-0000-000002000000}" name="Regiao" dataDxfId="28"/>
    <tableColumn id="3" xr3:uid="{00000000-0010-0000-0000-000003000000}" name="Qtde" dataDxfId="27"/>
    <tableColumn id="4" xr3:uid="{00000000-0010-0000-0000-000004000000}" name="Valor Unitário" dataDxfId="26"/>
    <tableColumn id="5" xr3:uid="{00000000-0010-0000-0000-000005000000}" name="Valor da venda" dataDxfId="25">
      <calculatedColumnFormula>C2*D2</calculatedColumnFormula>
    </tableColumn>
    <tableColumn id="6" xr3:uid="{00000000-0010-0000-0000-000006000000}" name="Data" dataDxfId="24"/>
    <tableColumn id="7" xr3:uid="{00000000-0010-0000-0000-000007000000}" name="Mês (MONTH)" dataDxfId="23">
      <calculatedColumnFormula>MONTH(F2)</calculatedColumnFormula>
    </tableColumn>
    <tableColumn id="8" xr3:uid="{00000000-0010-0000-0000-000008000000}" name="Ano (YEAR)" dataDxfId="22">
      <calculatedColumnFormula>YEAR(F2)</calculatedColumnFormula>
    </tableColumn>
    <tableColumn id="9" xr3:uid="{00000000-0010-0000-0000-000009000000}" name="Mês e Ano" dataDxfId="21">
      <calculatedColumnFormula>G2&amp;" / "&amp;H2</calculatedColumnFormula>
    </tableColumn>
    <tableColumn id="10" xr3:uid="{00000000-0010-0000-0000-00000A000000}" name="Dia da Semana" dataDxfId="20">
      <calculatedColumnFormula>TEXT(F2,"dddd")</calculatedColumnFormula>
    </tableColumn>
    <tableColumn id="11" xr3:uid="{00000000-0010-0000-0000-00000B000000}" name="Fabricante" dataDxfId="19">
      <calculatedColumnFormula>VLOOKUP(A2,[1]RELACIONAMENTOS!$A$1:$C$4,MATCH($K$1,[1]RELACIONAMENTOS!$A$1:$C$1,0),0)</calculatedColumnFormula>
    </tableColumn>
    <tableColumn id="12" xr3:uid="{00000000-0010-0000-0000-00000C000000}" name="Gerente" dataDxfId="18">
      <calculatedColumnFormula>VLOOKUP(A2,[1]RELACIONAMENTOS!A:C,3,0)</calculatedColumnFormula>
    </tableColumn>
    <tableColumn id="13" xr3:uid="{00000000-0010-0000-0000-00000D000000}" name="Supervisor" dataDxfId="17">
      <calculatedColumnFormula>VLOOKUP(B2,[1]RELACIONAMENTOS!$E$2:$F$5,2,0)</calculatedColumnFormula>
    </tableColumn>
    <tableColumn id="14" xr3:uid="{00000000-0010-0000-0000-00000E000000}" name="Gerente2" dataDxfId="16">
      <calculatedColumnFormula>VLOOKUP(B2,[1]RELACIONAMENTOS!$E$2:'[1]RELACIONAMENTOS'!H2:I5,2,0)</calculatedColumnFormula>
    </tableColumn>
    <tableColumn id="15" xr3:uid="{00000000-0010-0000-0000-00000F000000}" name="Código de Barras" dataDxfId="15">
      <calculatedColumnFormula>IFERROR(VLOOKUP(A2,[1]RELACIONAMENTOS!$K$2:$L$4,2,0),"PRODUTO NÃO ENCONTRADO")</calculatedColumnFormula>
    </tableColumn>
    <tableColumn id="16" xr3:uid="{00000000-0010-0000-0000-000010000000}" name="Frete" dataDxfId="14"/>
    <tableColumn id="17" xr3:uid="{00000000-0010-0000-0000-000011000000}" name="META MAIOR R$ 500,00" dataDxfId="13">
      <calculatedColumnFormula>IF(E2&gt;=500,"meta atingida","meta não atingida")</calculatedColumnFormula>
    </tableColumn>
    <tableColumn id="18" xr3:uid="{00000000-0010-0000-0000-000012000000}" name="META - QUANTIDADE MAIOR 300 unid" dataDxfId="12">
      <calculatedColumnFormula>IF(C2&gt;=500,"meta atingida","meta não atingida")</calculatedColumnFormula>
    </tableColumn>
    <tableColumn id="19" xr3:uid="{00000000-0010-0000-0000-000013000000}" name="ALGUMA META FOI ATINGIDA? FÓRMULA &quot;OU&quot; (OR)" dataDxfId="11">
      <calculatedColumnFormula>IF(OR(Q2="meta atingida",R2="meta atingida"),"alguma atingida","nenhuma atingida")</calculatedColumnFormula>
    </tableColumn>
    <tableColumn id="20" xr3:uid="{00000000-0010-0000-0000-000014000000}" name="AS DUAS METAS FORAM ATINGIDAS? FÓRMULA &quot;E&quot; (&quot;AND&quot;)" dataDxfId="10">
      <calculatedColumnFormula>IF(AND(Q2="meta atingida",R2="meta atingida"),"todas atingidas","nem todas")</calculatedColumnFormula>
    </tableColumn>
    <tableColumn id="21" xr3:uid="{00000000-0010-0000-0000-000015000000}" name="FRETE NA PROMOÇÃO" dataDxfId="9">
      <calculatedColumnFormula>IF(E2&gt;=1000,"FRETE NA PROMOCAO",VLOOKUP(B2,[1]RELACIONAMENTOS!$N$2:$O$5,2,1))</calculatedColumnFormula>
    </tableColumn>
    <tableColumn id="22" xr3:uid="{00000000-0010-0000-0000-000016000000}" name="COMISSÃO - BASE 1" dataDxfId="8">
      <calculatedColumnFormula>IF(E2&lt;=500,"1%",IF(E2&lt;=1000,"2%",IF(E2&gt;=1000,"3%")))</calculatedColumnFormula>
    </tableColumn>
    <tableColumn id="23" xr3:uid="{00000000-0010-0000-0000-000017000000}" name="COMISSÃO  BASE 2" dataDxfId="7">
      <calculatedColumnFormula>VLOOKUP(E2,COM,3,1)</calculatedColumnFormula>
    </tableColumn>
    <tableColumn id="24" xr3:uid="{00000000-0010-0000-0000-000018000000}" name="COMISSÃO BASE 1" dataDxfId="6"/>
  </tableColumns>
  <tableStyleInfo name="TableStyleLight10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30369B-E55E-4B51-9D05-D47FC6CE6D2D}">
  <dimension ref="A1:H96"/>
  <sheetViews>
    <sheetView showGridLines="0" showRowColHeaders="0" zoomScaleNormal="100" workbookViewId="0">
      <selection activeCell="A8" sqref="A8:H8"/>
    </sheetView>
  </sheetViews>
  <sheetFormatPr defaultColWidth="0" defaultRowHeight="0" customHeight="1" zeroHeight="1" x14ac:dyDescent="0.3"/>
  <cols>
    <col min="1" max="8" width="9.140625" style="46" customWidth="1"/>
    <col min="9" max="16384" width="9.140625" style="46" hidden="1"/>
  </cols>
  <sheetData>
    <row r="1" spans="1:8" ht="16.5" x14ac:dyDescent="0.3"/>
    <row r="2" spans="1:8" ht="16.5" x14ac:dyDescent="0.3"/>
    <row r="3" spans="1:8" ht="16.5" x14ac:dyDescent="0.3"/>
    <row r="4" spans="1:8" s="56" customFormat="1" ht="26.25" x14ac:dyDescent="0.45">
      <c r="A4" s="57" t="s">
        <v>55</v>
      </c>
      <c r="B4" s="57"/>
      <c r="C4" s="57"/>
      <c r="D4" s="57"/>
      <c r="E4" s="57"/>
      <c r="F4" s="57"/>
      <c r="G4" s="57"/>
      <c r="H4" s="57"/>
    </row>
    <row r="5" spans="1:8" ht="2.25" customHeight="1" x14ac:dyDescent="0.3">
      <c r="A5" s="55"/>
      <c r="B5" s="55"/>
      <c r="C5" s="55"/>
      <c r="D5" s="55"/>
      <c r="E5" s="55"/>
      <c r="F5" s="55"/>
      <c r="G5" s="55"/>
      <c r="H5" s="55"/>
    </row>
    <row r="6" spans="1:8" ht="7.5" customHeight="1" x14ac:dyDescent="0.3"/>
    <row r="7" spans="1:8" ht="16.5" x14ac:dyDescent="0.3">
      <c r="A7" s="54" t="s">
        <v>56</v>
      </c>
      <c r="B7" s="54"/>
      <c r="C7" s="54"/>
      <c r="D7" s="54"/>
      <c r="E7" s="54"/>
      <c r="F7" s="54"/>
      <c r="G7" s="54"/>
      <c r="H7" s="54"/>
    </row>
    <row r="8" spans="1:8" ht="7.5" customHeight="1" x14ac:dyDescent="0.3">
      <c r="A8" s="49"/>
      <c r="B8" s="49"/>
      <c r="C8" s="49"/>
      <c r="D8" s="49"/>
      <c r="E8" s="49"/>
      <c r="F8" s="49"/>
      <c r="G8" s="49"/>
      <c r="H8" s="49"/>
    </row>
    <row r="9" spans="1:8" ht="71.25" customHeight="1" x14ac:dyDescent="0.3">
      <c r="A9" s="53" t="s">
        <v>54</v>
      </c>
      <c r="B9" s="53"/>
      <c r="C9" s="53"/>
      <c r="D9" s="53"/>
      <c r="E9" s="53"/>
      <c r="F9" s="53"/>
      <c r="G9" s="53"/>
      <c r="H9" s="53"/>
    </row>
    <row r="10" spans="1:8" ht="51" customHeight="1" x14ac:dyDescent="0.3">
      <c r="A10" s="53" t="s">
        <v>53</v>
      </c>
      <c r="B10" s="53"/>
      <c r="C10" s="53"/>
      <c r="D10" s="53"/>
      <c r="E10" s="53"/>
      <c r="F10" s="53"/>
      <c r="G10" s="53"/>
      <c r="H10" s="53"/>
    </row>
    <row r="11" spans="1:8" ht="7.5" customHeight="1" x14ac:dyDescent="0.3">
      <c r="A11" s="52"/>
      <c r="B11" s="52"/>
      <c r="C11" s="52"/>
      <c r="D11" s="52"/>
      <c r="E11" s="52"/>
      <c r="F11" s="52"/>
      <c r="G11" s="52"/>
      <c r="H11" s="52"/>
    </row>
    <row r="12" spans="1:8" ht="16.5" x14ac:dyDescent="0.3">
      <c r="A12" s="51" t="s">
        <v>52</v>
      </c>
      <c r="B12" s="51"/>
      <c r="C12" s="51"/>
      <c r="D12" s="51"/>
      <c r="E12" s="51"/>
      <c r="F12" s="51"/>
      <c r="G12" s="51"/>
      <c r="H12" s="51"/>
    </row>
    <row r="13" spans="1:8" ht="7.5" customHeight="1" x14ac:dyDescent="0.3">
      <c r="A13" s="50"/>
      <c r="B13" s="50"/>
      <c r="C13" s="50"/>
      <c r="D13" s="50"/>
      <c r="E13" s="50"/>
      <c r="F13" s="50"/>
      <c r="G13" s="50"/>
      <c r="H13" s="50"/>
    </row>
    <row r="14" spans="1:8" ht="16.5" x14ac:dyDescent="0.3">
      <c r="A14" s="49" t="s">
        <v>51</v>
      </c>
      <c r="B14" s="49"/>
      <c r="C14" s="49"/>
      <c r="D14" s="49"/>
      <c r="E14" s="49"/>
      <c r="F14" s="49"/>
      <c r="G14" s="49"/>
      <c r="H14" s="49"/>
    </row>
    <row r="15" spans="1:8" ht="16.5" x14ac:dyDescent="0.3"/>
    <row r="16" spans="1:8" ht="16.5" x14ac:dyDescent="0.3"/>
    <row r="17" ht="16.5" x14ac:dyDescent="0.3"/>
    <row r="18" ht="16.5" hidden="1" x14ac:dyDescent="0.3"/>
    <row r="19" ht="16.5" hidden="1" x14ac:dyDescent="0.3"/>
    <row r="20" ht="16.5" hidden="1" x14ac:dyDescent="0.3"/>
    <row r="21" ht="16.5" hidden="1" x14ac:dyDescent="0.3"/>
    <row r="22" ht="16.5" hidden="1" x14ac:dyDescent="0.3"/>
    <row r="23" ht="16.5" hidden="1" x14ac:dyDescent="0.3"/>
    <row r="24" ht="16.5" hidden="1" x14ac:dyDescent="0.3"/>
    <row r="25" ht="16.5" hidden="1" x14ac:dyDescent="0.3"/>
    <row r="26" ht="16.5" hidden="1" x14ac:dyDescent="0.3"/>
    <row r="27" ht="16.5" hidden="1" x14ac:dyDescent="0.3"/>
    <row r="28" ht="16.5" hidden="1" x14ac:dyDescent="0.3"/>
    <row r="29" ht="16.5" hidden="1" x14ac:dyDescent="0.3"/>
    <row r="30" ht="16.5" hidden="1" x14ac:dyDescent="0.3"/>
    <row r="31" ht="16.5" hidden="1" x14ac:dyDescent="0.3"/>
    <row r="32" ht="16.5" hidden="1" x14ac:dyDescent="0.3"/>
    <row r="33" ht="16.5" hidden="1" x14ac:dyDescent="0.3"/>
    <row r="34" ht="16.5" hidden="1" x14ac:dyDescent="0.3"/>
    <row r="35" ht="16.5" hidden="1" x14ac:dyDescent="0.3"/>
    <row r="36" ht="16.5" hidden="1" x14ac:dyDescent="0.3"/>
    <row r="37" ht="16.5" hidden="1" x14ac:dyDescent="0.3"/>
    <row r="38" ht="16.5" hidden="1" x14ac:dyDescent="0.3"/>
    <row r="39" ht="16.5" hidden="1" x14ac:dyDescent="0.3"/>
    <row r="40" ht="16.5" hidden="1" x14ac:dyDescent="0.3"/>
    <row r="41" ht="16.5" hidden="1" x14ac:dyDescent="0.3"/>
    <row r="42" ht="16.5" hidden="1" x14ac:dyDescent="0.3"/>
    <row r="43" ht="16.5" hidden="1" x14ac:dyDescent="0.3"/>
    <row r="44" ht="16.5" hidden="1" x14ac:dyDescent="0.3"/>
    <row r="45" ht="16.5" hidden="1" x14ac:dyDescent="0.3"/>
    <row r="46" ht="16.5" hidden="1" x14ac:dyDescent="0.3"/>
    <row r="47" ht="16.5" hidden="1" x14ac:dyDescent="0.3"/>
    <row r="48" ht="16.5" x14ac:dyDescent="0.3"/>
    <row r="49" spans="3:8" ht="16.5" x14ac:dyDescent="0.3"/>
    <row r="50" spans="3:8" ht="16.5" hidden="1" x14ac:dyDescent="0.3"/>
    <row r="51" spans="3:8" ht="16.5" hidden="1" x14ac:dyDescent="0.3"/>
    <row r="52" spans="3:8" ht="16.5" hidden="1" x14ac:dyDescent="0.3"/>
    <row r="53" spans="3:8" ht="16.5" hidden="1" x14ac:dyDescent="0.3"/>
    <row r="54" spans="3:8" ht="16.5" hidden="1" x14ac:dyDescent="0.3"/>
    <row r="55" spans="3:8" ht="16.5" hidden="1" x14ac:dyDescent="0.3"/>
    <row r="56" spans="3:8" ht="16.5" x14ac:dyDescent="0.3">
      <c r="C56" s="47"/>
      <c r="D56" s="47"/>
      <c r="E56" s="47"/>
      <c r="F56" s="47"/>
      <c r="G56" s="47"/>
      <c r="H56" s="47"/>
    </row>
    <row r="57" spans="3:8" ht="16.5" x14ac:dyDescent="0.3">
      <c r="C57" s="47"/>
      <c r="D57" s="47"/>
      <c r="E57" s="47"/>
      <c r="F57" s="47"/>
      <c r="G57" s="47"/>
      <c r="H57" s="47"/>
    </row>
    <row r="58" spans="3:8" ht="16.5" hidden="1" customHeight="1" x14ac:dyDescent="0.3">
      <c r="C58" s="47"/>
      <c r="D58" s="47"/>
      <c r="E58" s="47"/>
      <c r="F58" s="47"/>
      <c r="G58" s="47"/>
      <c r="H58" s="47"/>
    </row>
    <row r="59" spans="3:8" ht="16.5" hidden="1" x14ac:dyDescent="0.3">
      <c r="C59" s="48"/>
      <c r="D59" s="48"/>
      <c r="E59" s="48"/>
      <c r="F59" s="48"/>
      <c r="G59" s="48"/>
      <c r="H59" s="48"/>
    </row>
    <row r="60" spans="3:8" ht="16.5" hidden="1" x14ac:dyDescent="0.3">
      <c r="C60" s="48"/>
      <c r="D60" s="48"/>
      <c r="E60" s="48"/>
      <c r="F60" s="48"/>
      <c r="G60" s="48"/>
      <c r="H60" s="48"/>
    </row>
    <row r="61" spans="3:8" ht="16.5" hidden="1" x14ac:dyDescent="0.3">
      <c r="C61" s="48"/>
      <c r="D61" s="48"/>
      <c r="E61" s="48"/>
      <c r="F61" s="48"/>
      <c r="G61" s="48"/>
      <c r="H61" s="48"/>
    </row>
    <row r="62" spans="3:8" ht="16.5" hidden="1" x14ac:dyDescent="0.3">
      <c r="C62" s="48"/>
      <c r="D62" s="48"/>
      <c r="E62" s="48"/>
      <c r="F62" s="48"/>
      <c r="G62" s="48"/>
      <c r="H62" s="48"/>
    </row>
    <row r="63" spans="3:8" ht="16.5" hidden="1" x14ac:dyDescent="0.3">
      <c r="C63" s="48"/>
      <c r="D63" s="48"/>
      <c r="E63" s="48"/>
      <c r="F63" s="48"/>
      <c r="G63" s="48"/>
      <c r="H63" s="48"/>
    </row>
    <row r="64" spans="3:8" ht="16.5" x14ac:dyDescent="0.3">
      <c r="C64" s="47"/>
      <c r="D64" s="47"/>
      <c r="E64" s="47"/>
      <c r="F64" s="47"/>
      <c r="G64" s="47"/>
      <c r="H64" s="47"/>
    </row>
    <row r="65" ht="16.5" hidden="1" x14ac:dyDescent="0.3"/>
    <row r="66" ht="16.5" hidden="1" x14ac:dyDescent="0.3"/>
    <row r="67" ht="16.5" hidden="1" x14ac:dyDescent="0.3"/>
    <row r="68" ht="16.5" hidden="1" x14ac:dyDescent="0.3"/>
    <row r="69" ht="16.5" hidden="1" x14ac:dyDescent="0.3"/>
    <row r="70" ht="16.5" hidden="1" x14ac:dyDescent="0.3"/>
    <row r="71" ht="16.5" hidden="1" x14ac:dyDescent="0.3"/>
    <row r="72" ht="16.5" hidden="1" x14ac:dyDescent="0.3"/>
    <row r="73" ht="16.5" hidden="1" x14ac:dyDescent="0.3"/>
    <row r="74" ht="16.5" hidden="1" x14ac:dyDescent="0.3"/>
    <row r="75" ht="16.5" hidden="1" x14ac:dyDescent="0.3"/>
    <row r="76" ht="16.5" hidden="1" x14ac:dyDescent="0.3"/>
    <row r="77" ht="16.5" hidden="1" x14ac:dyDescent="0.3"/>
    <row r="78" ht="16.5" hidden="1" x14ac:dyDescent="0.3"/>
    <row r="79" ht="16.5" hidden="1" x14ac:dyDescent="0.3"/>
    <row r="80" ht="16.5" hidden="1" x14ac:dyDescent="0.3"/>
    <row r="81" ht="16.5" hidden="1" x14ac:dyDescent="0.3"/>
    <row r="82" ht="16.5" hidden="1" x14ac:dyDescent="0.3"/>
    <row r="83" ht="16.5" hidden="1" x14ac:dyDescent="0.3"/>
    <row r="84" ht="16.5" hidden="1" x14ac:dyDescent="0.3"/>
    <row r="85" ht="16.5" hidden="1" x14ac:dyDescent="0.3"/>
    <row r="86" ht="16.5" hidden="1" x14ac:dyDescent="0.3"/>
    <row r="87" ht="16.5" hidden="1" x14ac:dyDescent="0.3"/>
    <row r="88" ht="16.5" hidden="1" x14ac:dyDescent="0.3"/>
    <row r="89" ht="16.5" hidden="1" x14ac:dyDescent="0.3"/>
    <row r="90" ht="16.5" hidden="1" x14ac:dyDescent="0.3"/>
    <row r="91" ht="16.5" hidden="1" x14ac:dyDescent="0.3"/>
    <row r="92" ht="16.5" hidden="1" x14ac:dyDescent="0.3"/>
    <row r="93" ht="16.5" hidden="1" x14ac:dyDescent="0.3"/>
    <row r="94" ht="16.5" hidden="1" x14ac:dyDescent="0.3"/>
    <row r="95" ht="16.5" hidden="1" x14ac:dyDescent="0.3"/>
    <row r="96" ht="16.5" hidden="1" x14ac:dyDescent="0.3"/>
  </sheetData>
  <sheetProtection algorithmName="SHA-512" hashValue="7W4toT8bZaHc5M7yo+qD5c+2+FezY7uJ5jfKlvBZf+Xyk1AHLJ/vzCr3lt4xTLK4eXqNaSk+DONeGdDg4ssG2Q==" saltValue="Dm4uoojanECl7Up2bmrOlQ==" spinCount="100000" sheet="1" selectLockedCells="1" selectUnlockedCells="1"/>
  <mergeCells count="12">
    <mergeCell ref="A13:H13"/>
    <mergeCell ref="A14:H14"/>
    <mergeCell ref="C56:H56"/>
    <mergeCell ref="C57:H57"/>
    <mergeCell ref="C58:H58"/>
    <mergeCell ref="C64:H64"/>
    <mergeCell ref="A4:H4"/>
    <mergeCell ref="A7:H7"/>
    <mergeCell ref="A8:H8"/>
    <mergeCell ref="A9:H9"/>
    <mergeCell ref="A10:H10"/>
    <mergeCell ref="A12:H12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33CC33"/>
    <pageSetUpPr autoPageBreaks="0"/>
  </sheetPr>
  <dimension ref="A1:AF94"/>
  <sheetViews>
    <sheetView tabSelected="1" topLeftCell="A46" zoomScale="190" zoomScaleNormal="190" zoomScaleSheetLayoutView="70" zoomScalePageLayoutView="95" workbookViewId="0">
      <selection activeCell="C3" sqref="C3"/>
    </sheetView>
  </sheetViews>
  <sheetFormatPr defaultColWidth="9.140625" defaultRowHeight="15" x14ac:dyDescent="0.25"/>
  <cols>
    <col min="1" max="1" width="12.7109375" style="1" bestFit="1" customWidth="1"/>
    <col min="2" max="2" width="14.42578125" style="1" bestFit="1" customWidth="1"/>
    <col min="3" max="3" width="10" style="1" customWidth="1"/>
    <col min="4" max="4" width="19.5703125" style="1" customWidth="1"/>
    <col min="5" max="5" width="20.28515625" style="4" bestFit="1" customWidth="1"/>
    <col min="6" max="6" width="16.85546875" style="3" customWidth="1"/>
    <col min="7" max="7" width="18.28515625" style="1" bestFit="1" customWidth="1"/>
    <col min="8" max="8" width="15.5703125" style="1" bestFit="1" customWidth="1"/>
    <col min="9" max="9" width="15" style="1" bestFit="1" customWidth="1"/>
    <col min="10" max="10" width="18.5703125" style="1" bestFit="1" customWidth="1"/>
    <col min="11" max="11" width="14.85546875" style="1" bestFit="1" customWidth="1"/>
    <col min="12" max="12" width="13" style="1" bestFit="1" customWidth="1"/>
    <col min="13" max="13" width="15" style="1" bestFit="1" customWidth="1"/>
    <col min="14" max="14" width="14" style="1" bestFit="1" customWidth="1"/>
    <col min="15" max="15" width="20.140625" style="1" bestFit="1" customWidth="1"/>
    <col min="16" max="16" width="10.28515625" style="1" bestFit="1" customWidth="1"/>
    <col min="17" max="17" width="26.42578125" style="1" bestFit="1" customWidth="1"/>
    <col min="18" max="18" width="39.7109375" style="1" bestFit="1" customWidth="1"/>
    <col min="19" max="19" width="49.7109375" style="1" customWidth="1"/>
    <col min="20" max="20" width="56.5703125" style="1" customWidth="1"/>
    <col min="21" max="21" width="39.7109375" style="2" customWidth="1"/>
    <col min="22" max="22" width="27" style="1" customWidth="1"/>
    <col min="23" max="24" width="25.5703125" style="1" customWidth="1"/>
    <col min="25" max="25" width="21.42578125" style="1" customWidth="1"/>
    <col min="26" max="26" width="9.140625" style="1"/>
    <col min="27" max="27" width="24.85546875" style="1" customWidth="1"/>
    <col min="28" max="28" width="15" style="1" customWidth="1"/>
    <col min="29" max="29" width="9.140625" style="1"/>
    <col min="30" max="30" width="8.140625" style="1" customWidth="1"/>
    <col min="31" max="31" width="9.140625" style="1"/>
    <col min="32" max="32" width="17.140625" style="1" customWidth="1"/>
    <col min="33" max="16384" width="9.140625" style="1"/>
  </cols>
  <sheetData>
    <row r="1" spans="1:32" x14ac:dyDescent="0.25">
      <c r="A1" s="38" t="s">
        <v>46</v>
      </c>
      <c r="B1" s="37" t="s">
        <v>45</v>
      </c>
      <c r="C1" s="37" t="s">
        <v>44</v>
      </c>
      <c r="D1" s="36" t="s">
        <v>43</v>
      </c>
      <c r="E1" s="35" t="s">
        <v>42</v>
      </c>
      <c r="F1" s="34" t="s">
        <v>41</v>
      </c>
      <c r="G1" s="33" t="s">
        <v>40</v>
      </c>
      <c r="H1" s="33" t="s">
        <v>39</v>
      </c>
      <c r="I1" s="33" t="s">
        <v>38</v>
      </c>
      <c r="J1" s="33" t="s">
        <v>37</v>
      </c>
      <c r="K1" s="32" t="s">
        <v>36</v>
      </c>
      <c r="L1" s="32" t="s">
        <v>35</v>
      </c>
      <c r="M1" s="32" t="s">
        <v>34</v>
      </c>
      <c r="N1" s="32" t="s">
        <v>33</v>
      </c>
      <c r="O1" s="32" t="s">
        <v>32</v>
      </c>
      <c r="P1" s="32" t="s">
        <v>31</v>
      </c>
      <c r="Q1" s="31" t="s">
        <v>30</v>
      </c>
      <c r="R1" s="31" t="s">
        <v>29</v>
      </c>
      <c r="S1" s="30" t="s">
        <v>28</v>
      </c>
      <c r="T1" s="30" t="s">
        <v>27</v>
      </c>
      <c r="U1" s="29" t="s">
        <v>26</v>
      </c>
      <c r="V1" s="28" t="s">
        <v>25</v>
      </c>
      <c r="W1" s="27" t="s">
        <v>24</v>
      </c>
      <c r="X1" s="26" t="s">
        <v>23</v>
      </c>
    </row>
    <row r="2" spans="1:32" x14ac:dyDescent="0.25">
      <c r="A2" s="6" t="s">
        <v>7</v>
      </c>
      <c r="B2" s="6" t="s">
        <v>5</v>
      </c>
      <c r="C2" s="6">
        <v>4777</v>
      </c>
      <c r="D2" s="10">
        <v>1</v>
      </c>
      <c r="E2" s="9">
        <f t="shared" ref="E2:E33" si="0">C2*D2</f>
        <v>4777</v>
      </c>
      <c r="F2" s="8">
        <v>40885</v>
      </c>
      <c r="G2" s="6">
        <f t="shared" ref="G2:G33" si="1">MONTH(F2)</f>
        <v>12</v>
      </c>
      <c r="H2" s="6">
        <f t="shared" ref="H2:H33" si="2">YEAR(F2)</f>
        <v>2011</v>
      </c>
      <c r="I2" s="6" t="str">
        <f t="shared" ref="I2:I33" si="3">G2&amp;" / "&amp;H2</f>
        <v>12 / 2011</v>
      </c>
      <c r="J2" s="6" t="str">
        <f t="shared" ref="J2:J33" si="4">TEXT(F2,"dddd")</f>
        <v>quinta-feira</v>
      </c>
      <c r="K2" s="6" t="str">
        <f>VLOOKUP(A2,[1]RELACIONAMENTOS!$A$1:$C$4,MATCH($K$1,[1]RELACIONAMENTOS!$A$1:$C$1,0),0)</f>
        <v>ATOTAL</v>
      </c>
      <c r="L2" s="6" t="str">
        <f>VLOOKUP(A2,[1]RELACIONAMENTOS!A:C,3,0)</f>
        <v>Simone</v>
      </c>
      <c r="M2" s="6" t="str">
        <f>VLOOKUP(B2,[1]RELACIONAMENTOS!$E$2:$F$5,2,0)</f>
        <v>João</v>
      </c>
      <c r="N2" s="6" t="e">
        <f>VLOOKUP(B2,[1]RELACIONAMENTOS!$E$2:'[1]RELACIONAMENTOS'!H2:I5,2,0)</f>
        <v>#REF!</v>
      </c>
      <c r="O2" s="6">
        <f>IFERROR(VLOOKUP(A2,[1]RELACIONAMENTOS!$K$2:$L$4,2,0),"PRODUTO NÃO ENCONTRADO")</f>
        <v>78912345678</v>
      </c>
      <c r="P2" s="6"/>
      <c r="Q2" s="6" t="str">
        <f t="shared" ref="Q2:Q33" si="5">IF(E2&gt;=500,"meta atingida","meta não atingida")</f>
        <v>meta atingida</v>
      </c>
      <c r="R2" s="6" t="str">
        <f t="shared" ref="R2:R33" si="6">IF(C2&gt;=500,"meta atingida","meta não atingida")</f>
        <v>meta atingida</v>
      </c>
      <c r="S2" s="6" t="str">
        <f t="shared" ref="S2:S33" si="7">IF(OR(Q2="meta atingida",R2="meta atingida"),"alguma atingida","nenhuma atingida")</f>
        <v>alguma atingida</v>
      </c>
      <c r="T2" s="6" t="str">
        <f t="shared" ref="T2:T33" si="8">IF(AND(Q2="meta atingida",R2="meta atingida"),"todas atingidas","nem todas")</f>
        <v>todas atingidas</v>
      </c>
      <c r="U2" s="6" t="str">
        <f>IF(E2&gt;=1000,"FRETE NA PROMOCAO",VLOOKUP(B2,[1]RELACIONAMENTOS!$N$2:$O$5,2,1))</f>
        <v>FRETE NA PROMOCAO</v>
      </c>
      <c r="V2" s="6" t="str">
        <f t="shared" ref="V2:V33" si="9">IF(E2&lt;=500,"1%",IF(E2&lt;=1000,"2%",IF(E2&gt;=1000,"3%")))</f>
        <v>3%</v>
      </c>
      <c r="W2" s="7">
        <f t="shared" ref="W2:W33" si="10">VLOOKUP(E2,COM,3,1)</f>
        <v>0.1</v>
      </c>
      <c r="X2" s="6"/>
      <c r="Z2" s="44" t="s">
        <v>22</v>
      </c>
      <c r="AA2" s="44"/>
      <c r="AB2" s="25" t="s">
        <v>21</v>
      </c>
      <c r="AD2" s="45" t="s">
        <v>20</v>
      </c>
      <c r="AE2" s="45"/>
      <c r="AF2" s="45"/>
    </row>
    <row r="3" spans="1:32" ht="18.75" x14ac:dyDescent="0.25">
      <c r="A3" s="6" t="s">
        <v>7</v>
      </c>
      <c r="B3" s="6" t="s">
        <v>5</v>
      </c>
      <c r="C3" s="6">
        <v>110</v>
      </c>
      <c r="D3" s="10">
        <v>1.5</v>
      </c>
      <c r="E3" s="9">
        <f t="shared" si="0"/>
        <v>165</v>
      </c>
      <c r="F3" s="8">
        <v>40886</v>
      </c>
      <c r="G3" s="6">
        <f t="shared" si="1"/>
        <v>12</v>
      </c>
      <c r="H3" s="6">
        <f t="shared" si="2"/>
        <v>2011</v>
      </c>
      <c r="I3" s="6" t="str">
        <f t="shared" si="3"/>
        <v>12 / 2011</v>
      </c>
      <c r="J3" s="6" t="str">
        <f t="shared" si="4"/>
        <v>sexta-feira</v>
      </c>
      <c r="K3" s="6" t="str">
        <f>VLOOKUP(A3,[1]RELACIONAMENTOS!$A$1:$C$4,MATCH($K$1,[1]RELACIONAMENTOS!$A$1:$C$1,0),0)</f>
        <v>ATOTAL</v>
      </c>
      <c r="L3" s="6" t="str">
        <f>VLOOKUP(A3,[1]RELACIONAMENTOS!A:C,3,0)</f>
        <v>Simone</v>
      </c>
      <c r="M3" s="6" t="str">
        <f>VLOOKUP(B3,[1]RELACIONAMENTOS!$E$2:$F$5,2,0)</f>
        <v>João</v>
      </c>
      <c r="N3" s="6" t="e">
        <f>VLOOKUP(B3,[1]RELACIONAMENTOS!$E$2:'[1]RELACIONAMENTOS'!H3:I6,2,0)</f>
        <v>#REF!</v>
      </c>
      <c r="O3" s="6">
        <f>IFERROR(VLOOKUP(A3,[1]RELACIONAMENTOS!$K$2:$L$4,2,0),"PRODUTO NÃO ENCONTRADO")</f>
        <v>78912345678</v>
      </c>
      <c r="P3" s="6"/>
      <c r="Q3" s="6" t="str">
        <f t="shared" si="5"/>
        <v>meta não atingida</v>
      </c>
      <c r="R3" s="6" t="str">
        <f t="shared" si="6"/>
        <v>meta não atingida</v>
      </c>
      <c r="S3" s="6" t="str">
        <f t="shared" si="7"/>
        <v>nenhuma atingida</v>
      </c>
      <c r="T3" s="6" t="str">
        <f t="shared" si="8"/>
        <v>nem todas</v>
      </c>
      <c r="U3" s="6">
        <f>IF(E3&gt;=1000,"FRETE NA PROMOCAO",VLOOKUP(B3,[1]RELACIONAMENTOS!$N$2:$O$5,2,1))</f>
        <v>90</v>
      </c>
      <c r="V3" s="6" t="str">
        <f t="shared" si="9"/>
        <v>1%</v>
      </c>
      <c r="W3" s="7">
        <f t="shared" si="10"/>
        <v>0.01</v>
      </c>
      <c r="X3" s="6"/>
      <c r="Z3" s="22" t="s">
        <v>19</v>
      </c>
      <c r="AA3" s="21" t="s">
        <v>18</v>
      </c>
      <c r="AB3" s="20" t="b">
        <v>1</v>
      </c>
      <c r="AD3" s="24">
        <v>900</v>
      </c>
      <c r="AE3" s="24"/>
      <c r="AF3" s="23"/>
    </row>
    <row r="4" spans="1:32" ht="18.75" x14ac:dyDescent="0.25">
      <c r="A4" s="15" t="s">
        <v>6</v>
      </c>
      <c r="B4" s="6" t="s">
        <v>5</v>
      </c>
      <c r="C4" s="6">
        <v>600</v>
      </c>
      <c r="D4" s="10">
        <v>1.5</v>
      </c>
      <c r="E4" s="9">
        <f t="shared" si="0"/>
        <v>900</v>
      </c>
      <c r="F4" s="8">
        <v>40566</v>
      </c>
      <c r="G4" s="6">
        <f t="shared" si="1"/>
        <v>1</v>
      </c>
      <c r="H4" s="6">
        <f t="shared" si="2"/>
        <v>2011</v>
      </c>
      <c r="I4" s="6" t="str">
        <f t="shared" si="3"/>
        <v>1 / 2011</v>
      </c>
      <c r="J4" s="6" t="str">
        <f t="shared" si="4"/>
        <v>domingo</v>
      </c>
      <c r="K4" s="6" t="str">
        <f>VLOOKUP(A4,[1]RELACIONAMENTOS!$A$1:$C$4,MATCH($K$1,[1]RELACIONAMENTOS!$A$1:$C$1,0),0)</f>
        <v>ATOTAL</v>
      </c>
      <c r="L4" s="6" t="str">
        <f>VLOOKUP(A4,[1]RELACIONAMENTOS!A:C,3,0)</f>
        <v>Simone</v>
      </c>
      <c r="M4" s="6" t="str">
        <f>VLOOKUP(B4,[1]RELACIONAMENTOS!$E$2:$F$5,2,0)</f>
        <v>João</v>
      </c>
      <c r="N4" s="6" t="e">
        <f>VLOOKUP(B4,[1]RELACIONAMENTOS!$E$2:'[1]RELACIONAMENTOS'!H4:I7,2,0)</f>
        <v>#REF!</v>
      </c>
      <c r="O4" s="6">
        <f>IFERROR(VLOOKUP(A4,[1]RELACIONAMENTOS!$K$2:$L$4,2,0),"PRODUTO NÃO ENCONTRADO")</f>
        <v>78912345678</v>
      </c>
      <c r="P4" s="6"/>
      <c r="Q4" s="6" t="str">
        <f t="shared" si="5"/>
        <v>meta atingida</v>
      </c>
      <c r="R4" s="6" t="str">
        <f t="shared" si="6"/>
        <v>meta atingida</v>
      </c>
      <c r="S4" s="6" t="str">
        <f t="shared" si="7"/>
        <v>alguma atingida</v>
      </c>
      <c r="T4" s="6" t="str">
        <f t="shared" si="8"/>
        <v>todas atingidas</v>
      </c>
      <c r="U4" s="6">
        <f>IF(E4&gt;=1000,"FRETE NA PROMOCAO",VLOOKUP(B4,[1]RELACIONAMENTOS!$N$2:$O$5,2,1))</f>
        <v>90</v>
      </c>
      <c r="V4" s="6" t="str">
        <f t="shared" si="9"/>
        <v>2%</v>
      </c>
      <c r="W4" s="7">
        <f t="shared" si="10"/>
        <v>0.05</v>
      </c>
      <c r="X4" s="6"/>
      <c r="Z4" s="22" t="s">
        <v>17</v>
      </c>
      <c r="AA4" s="21" t="s">
        <v>16</v>
      </c>
      <c r="AB4" s="20" t="b">
        <v>0</v>
      </c>
    </row>
    <row r="5" spans="1:32" ht="18.75" x14ac:dyDescent="0.25">
      <c r="A5" s="6" t="s">
        <v>6</v>
      </c>
      <c r="B5" s="6" t="s">
        <v>5</v>
      </c>
      <c r="C5" s="6">
        <v>100</v>
      </c>
      <c r="D5" s="10">
        <v>5</v>
      </c>
      <c r="E5" s="9">
        <f t="shared" si="0"/>
        <v>500</v>
      </c>
      <c r="F5" s="8">
        <v>40887</v>
      </c>
      <c r="G5" s="6">
        <f t="shared" si="1"/>
        <v>12</v>
      </c>
      <c r="H5" s="6">
        <f t="shared" si="2"/>
        <v>2011</v>
      </c>
      <c r="I5" s="6" t="str">
        <f t="shared" si="3"/>
        <v>12 / 2011</v>
      </c>
      <c r="J5" s="6" t="str">
        <f t="shared" si="4"/>
        <v>sábado</v>
      </c>
      <c r="K5" s="6" t="str">
        <f>VLOOKUP(A5,[1]RELACIONAMENTOS!$A$1:$C$4,MATCH($K$1,[1]RELACIONAMENTOS!$A$1:$C$1,0),0)</f>
        <v>ATOTAL</v>
      </c>
      <c r="L5" s="6" t="str">
        <f>VLOOKUP(A5,[1]RELACIONAMENTOS!A:C,3,0)</f>
        <v>Simone</v>
      </c>
      <c r="M5" s="6" t="str">
        <f>VLOOKUP(B5,[1]RELACIONAMENTOS!$E$2:$F$5,2,0)</f>
        <v>João</v>
      </c>
      <c r="N5" s="6" t="e">
        <f>VLOOKUP(B5,[1]RELACIONAMENTOS!$E$2:'[1]RELACIONAMENTOS'!H5:I8,2,0)</f>
        <v>#REF!</v>
      </c>
      <c r="O5" s="6">
        <f>IFERROR(VLOOKUP(A5,[1]RELACIONAMENTOS!$K$2:$L$4,2,0),"PRODUTO NÃO ENCONTRADO")</f>
        <v>78912345678</v>
      </c>
      <c r="P5" s="6"/>
      <c r="Q5" s="6" t="str">
        <f t="shared" si="5"/>
        <v>meta atingida</v>
      </c>
      <c r="R5" s="6" t="str">
        <f t="shared" si="6"/>
        <v>meta não atingida</v>
      </c>
      <c r="S5" s="6" t="str">
        <f t="shared" si="7"/>
        <v>alguma atingida</v>
      </c>
      <c r="T5" s="6" t="str">
        <f t="shared" si="8"/>
        <v>nem todas</v>
      </c>
      <c r="U5" s="6">
        <f>IF(E5&gt;=1000,"FRETE NA PROMOCAO",VLOOKUP(B5,[1]RELACIONAMENTOS!$N$2:$O$5,2,1))</f>
        <v>90</v>
      </c>
      <c r="V5" s="6" t="str">
        <f t="shared" si="9"/>
        <v>1%</v>
      </c>
      <c r="W5" s="7">
        <f t="shared" si="10"/>
        <v>0.03</v>
      </c>
      <c r="X5" s="6"/>
      <c r="Z5" s="22" t="s">
        <v>15</v>
      </c>
      <c r="AA5" s="21" t="s">
        <v>14</v>
      </c>
      <c r="AB5" s="20" t="b">
        <v>0</v>
      </c>
    </row>
    <row r="6" spans="1:32" ht="18.75" x14ac:dyDescent="0.25">
      <c r="A6" s="6" t="s">
        <v>2</v>
      </c>
      <c r="B6" s="6" t="s">
        <v>4</v>
      </c>
      <c r="C6" s="6">
        <v>344</v>
      </c>
      <c r="D6" s="10">
        <v>3</v>
      </c>
      <c r="E6" s="9">
        <f t="shared" si="0"/>
        <v>1032</v>
      </c>
      <c r="F6" s="8">
        <v>40585</v>
      </c>
      <c r="G6" s="6">
        <f t="shared" si="1"/>
        <v>2</v>
      </c>
      <c r="H6" s="6">
        <f t="shared" si="2"/>
        <v>2011</v>
      </c>
      <c r="I6" s="6" t="str">
        <f t="shared" si="3"/>
        <v>2 / 2011</v>
      </c>
      <c r="J6" s="6" t="str">
        <f t="shared" si="4"/>
        <v>sexta-feira</v>
      </c>
      <c r="K6" s="6" t="str">
        <f>VLOOKUP(A6,[1]RELACIONAMENTOS!$A$1:$C$4,MATCH($K$1,[1]RELACIONAMENTOS!$A$1:$C$1,0),0)</f>
        <v>Coopercarga</v>
      </c>
      <c r="L6" s="6" t="str">
        <f>VLOOKUP(A6,[1]RELACIONAMENTOS!A:C,3,0)</f>
        <v>Fernando</v>
      </c>
      <c r="M6" s="6" t="str">
        <f>VLOOKUP(B6,[1]RELACIONAMENTOS!$E$2:$F$5,2,0)</f>
        <v>Maria</v>
      </c>
      <c r="N6" s="6" t="e">
        <f>VLOOKUP(B6,[1]RELACIONAMENTOS!$E$2:'[1]RELACIONAMENTOS'!H6:I9,2,0)</f>
        <v>#REF!</v>
      </c>
      <c r="O6" s="6" t="str">
        <f>IFERROR(VLOOKUP(A6,[1]RELACIONAMENTOS!$K$2:$L$4,2,0),"PRODUTO NÃO ENCONTRADO")</f>
        <v>PRODUTO NÃO ENCONTRADO</v>
      </c>
      <c r="P6" s="6"/>
      <c r="Q6" s="6" t="str">
        <f t="shared" si="5"/>
        <v>meta atingida</v>
      </c>
      <c r="R6" s="6" t="str">
        <f t="shared" si="6"/>
        <v>meta não atingida</v>
      </c>
      <c r="S6" s="6" t="str">
        <f t="shared" si="7"/>
        <v>alguma atingida</v>
      </c>
      <c r="T6" s="6" t="str">
        <f t="shared" si="8"/>
        <v>nem todas</v>
      </c>
      <c r="U6" s="6" t="str">
        <f>IF(E6&gt;=1000,"FRETE NA PROMOCAO",VLOOKUP(B6,[1]RELACIONAMENTOS!$N$2:$O$5,2,1))</f>
        <v>FRETE NA PROMOCAO</v>
      </c>
      <c r="V6" s="6" t="str">
        <f t="shared" si="9"/>
        <v>3%</v>
      </c>
      <c r="W6" s="7">
        <f t="shared" si="10"/>
        <v>0.06</v>
      </c>
      <c r="X6" s="6"/>
      <c r="Z6" s="22" t="s">
        <v>13</v>
      </c>
      <c r="AA6" s="21" t="s">
        <v>12</v>
      </c>
      <c r="AB6" s="20" t="b">
        <v>1</v>
      </c>
    </row>
    <row r="7" spans="1:32" ht="18.75" x14ac:dyDescent="0.25">
      <c r="A7" s="6" t="s">
        <v>2</v>
      </c>
      <c r="B7" s="6" t="s">
        <v>4</v>
      </c>
      <c r="C7" s="6">
        <v>344</v>
      </c>
      <c r="D7" s="10">
        <v>3</v>
      </c>
      <c r="E7" s="9">
        <f t="shared" si="0"/>
        <v>1032</v>
      </c>
      <c r="F7" s="8">
        <v>40566</v>
      </c>
      <c r="G7" s="6">
        <f t="shared" si="1"/>
        <v>1</v>
      </c>
      <c r="H7" s="6">
        <f t="shared" si="2"/>
        <v>2011</v>
      </c>
      <c r="I7" s="6" t="str">
        <f t="shared" si="3"/>
        <v>1 / 2011</v>
      </c>
      <c r="J7" s="6" t="str">
        <f t="shared" si="4"/>
        <v>domingo</v>
      </c>
      <c r="K7" s="6" t="str">
        <f>VLOOKUP(A7,[1]RELACIONAMENTOS!$A$1:$C$4,MATCH($K$1,[1]RELACIONAMENTOS!$A$1:$C$1,0),0)</f>
        <v>Coopercarga</v>
      </c>
      <c r="L7" s="6" t="str">
        <f>VLOOKUP(A7,[1]RELACIONAMENTOS!A:C,3,0)</f>
        <v>Fernando</v>
      </c>
      <c r="M7" s="6" t="str">
        <f>VLOOKUP(B7,[1]RELACIONAMENTOS!$E$2:$F$5,2,0)</f>
        <v>Maria</v>
      </c>
      <c r="N7" s="6" t="e">
        <f>VLOOKUP(B7,[1]RELACIONAMENTOS!$E$2:'[1]RELACIONAMENTOS'!H7:I10,2,0)</f>
        <v>#REF!</v>
      </c>
      <c r="O7" s="6" t="str">
        <f>IFERROR(VLOOKUP(A7,[1]RELACIONAMENTOS!$K$2:$L$4,2,0),"PRODUTO NÃO ENCONTRADO")</f>
        <v>PRODUTO NÃO ENCONTRADO</v>
      </c>
      <c r="P7" s="6"/>
      <c r="Q7" s="6" t="str">
        <f t="shared" si="5"/>
        <v>meta atingida</v>
      </c>
      <c r="R7" s="6" t="str">
        <f t="shared" si="6"/>
        <v>meta não atingida</v>
      </c>
      <c r="S7" s="6" t="str">
        <f t="shared" si="7"/>
        <v>alguma atingida</v>
      </c>
      <c r="T7" s="6" t="str">
        <f t="shared" si="8"/>
        <v>nem todas</v>
      </c>
      <c r="U7" s="6" t="str">
        <f>IF(E7&gt;=1000,"FRETE NA PROMOCAO",VLOOKUP(B7,[1]RELACIONAMENTOS!$N$2:$O$5,2,1))</f>
        <v>FRETE NA PROMOCAO</v>
      </c>
      <c r="V7" s="6" t="str">
        <f t="shared" si="9"/>
        <v>3%</v>
      </c>
      <c r="W7" s="7">
        <f t="shared" si="10"/>
        <v>0.06</v>
      </c>
      <c r="X7" s="6"/>
      <c r="Z7" s="22" t="s">
        <v>11</v>
      </c>
      <c r="AA7" s="21" t="s">
        <v>10</v>
      </c>
      <c r="AB7" s="20" t="b">
        <v>1</v>
      </c>
    </row>
    <row r="8" spans="1:32" ht="18.75" x14ac:dyDescent="0.25">
      <c r="A8" s="6" t="s">
        <v>2</v>
      </c>
      <c r="B8" s="6" t="s">
        <v>0</v>
      </c>
      <c r="C8" s="6">
        <v>344</v>
      </c>
      <c r="D8" s="10">
        <v>3</v>
      </c>
      <c r="E8" s="9">
        <f t="shared" si="0"/>
        <v>1032</v>
      </c>
      <c r="F8" s="8">
        <v>40890</v>
      </c>
      <c r="G8" s="6">
        <f t="shared" si="1"/>
        <v>12</v>
      </c>
      <c r="H8" s="6">
        <f t="shared" si="2"/>
        <v>2011</v>
      </c>
      <c r="I8" s="6" t="str">
        <f t="shared" si="3"/>
        <v>12 / 2011</v>
      </c>
      <c r="J8" s="6" t="str">
        <f t="shared" si="4"/>
        <v>terça-feira</v>
      </c>
      <c r="K8" s="6" t="str">
        <f>VLOOKUP(A8,[1]RELACIONAMENTOS!$A$1:$C$4,MATCH($K$1,[1]RELACIONAMENTOS!$A$1:$C$1,0),0)</f>
        <v>Coopercarga</v>
      </c>
      <c r="L8" s="6" t="str">
        <f>VLOOKUP(A8,[1]RELACIONAMENTOS!A:C,3,0)</f>
        <v>Fernando</v>
      </c>
      <c r="M8" s="6" t="str">
        <f>VLOOKUP(B8,[1]RELACIONAMENTOS!$E$2:$F$5,2,0)</f>
        <v>João</v>
      </c>
      <c r="N8" s="6" t="e">
        <f>VLOOKUP(B8,[1]RELACIONAMENTOS!$E$2:'[1]RELACIONAMENTOS'!H8:I11,2,0)</f>
        <v>#REF!</v>
      </c>
      <c r="O8" s="6" t="str">
        <f>IFERROR(VLOOKUP(A8,[1]RELACIONAMENTOS!$K$2:$L$4,2,0),"PRODUTO NÃO ENCONTRADO")</f>
        <v>PRODUTO NÃO ENCONTRADO</v>
      </c>
      <c r="P8" s="6"/>
      <c r="Q8" s="6" t="str">
        <f t="shared" si="5"/>
        <v>meta atingida</v>
      </c>
      <c r="R8" s="6" t="str">
        <f t="shared" si="6"/>
        <v>meta não atingida</v>
      </c>
      <c r="S8" s="6" t="str">
        <f t="shared" si="7"/>
        <v>alguma atingida</v>
      </c>
      <c r="T8" s="6" t="str">
        <f t="shared" si="8"/>
        <v>nem todas</v>
      </c>
      <c r="U8" s="6" t="str">
        <f>IF(E8&gt;=1000,"FRETE NA PROMOCAO",VLOOKUP(B8,[1]RELACIONAMENTOS!$N$2:$O$5,2,1))</f>
        <v>FRETE NA PROMOCAO</v>
      </c>
      <c r="V8" s="6" t="str">
        <f t="shared" si="9"/>
        <v>3%</v>
      </c>
      <c r="W8" s="7">
        <f t="shared" si="10"/>
        <v>0.06</v>
      </c>
      <c r="X8" s="6"/>
      <c r="Z8" s="22" t="s">
        <v>9</v>
      </c>
      <c r="AA8" s="21" t="s">
        <v>8</v>
      </c>
      <c r="AB8" s="20" t="b">
        <v>0</v>
      </c>
    </row>
    <row r="9" spans="1:32" x14ac:dyDescent="0.25">
      <c r="A9" s="6" t="s">
        <v>2</v>
      </c>
      <c r="B9" s="6" t="s">
        <v>0</v>
      </c>
      <c r="C9" s="6">
        <v>344</v>
      </c>
      <c r="D9" s="10">
        <v>3</v>
      </c>
      <c r="E9" s="9">
        <f t="shared" si="0"/>
        <v>1032</v>
      </c>
      <c r="F9" s="8">
        <v>40891</v>
      </c>
      <c r="G9" s="6">
        <f t="shared" si="1"/>
        <v>12</v>
      </c>
      <c r="H9" s="6">
        <f t="shared" si="2"/>
        <v>2011</v>
      </c>
      <c r="I9" s="6" t="str">
        <f t="shared" si="3"/>
        <v>12 / 2011</v>
      </c>
      <c r="J9" s="6" t="str">
        <f t="shared" si="4"/>
        <v>quarta-feira</v>
      </c>
      <c r="K9" s="6" t="str">
        <f>VLOOKUP(A9,[1]RELACIONAMENTOS!$A$1:$C$4,MATCH($K$1,[1]RELACIONAMENTOS!$A$1:$C$1,0),0)</f>
        <v>Coopercarga</v>
      </c>
      <c r="L9" s="6" t="str">
        <f>VLOOKUP(A9,[1]RELACIONAMENTOS!A:C,3,0)</f>
        <v>Fernando</v>
      </c>
      <c r="M9" s="6" t="str">
        <f>VLOOKUP(B9,[1]RELACIONAMENTOS!$E$2:$F$5,2,0)</f>
        <v>João</v>
      </c>
      <c r="N9" s="6" t="e">
        <f>VLOOKUP(B9,[1]RELACIONAMENTOS!$E$2:'[1]RELACIONAMENTOS'!H9:I12,2,0)</f>
        <v>#REF!</v>
      </c>
      <c r="O9" s="6" t="str">
        <f>IFERROR(VLOOKUP(A9,[1]RELACIONAMENTOS!$K$2:$L$4,2,0),"PRODUTO NÃO ENCONTRADO")</f>
        <v>PRODUTO NÃO ENCONTRADO</v>
      </c>
      <c r="P9" s="6"/>
      <c r="Q9" s="6" t="str">
        <f t="shared" si="5"/>
        <v>meta atingida</v>
      </c>
      <c r="R9" s="6" t="str">
        <f t="shared" si="6"/>
        <v>meta não atingida</v>
      </c>
      <c r="S9" s="6" t="str">
        <f t="shared" si="7"/>
        <v>alguma atingida</v>
      </c>
      <c r="T9" s="6" t="str">
        <f t="shared" si="8"/>
        <v>nem todas</v>
      </c>
      <c r="U9" s="6" t="str">
        <f>IF(E9&gt;=1000,"FRETE NA PROMOCAO",VLOOKUP(B9,[1]RELACIONAMENTOS!$N$2:$O$5,2,1))</f>
        <v>FRETE NA PROMOCAO</v>
      </c>
      <c r="V9" s="6" t="str">
        <f t="shared" si="9"/>
        <v>3%</v>
      </c>
      <c r="W9" s="7">
        <f t="shared" si="10"/>
        <v>0.06</v>
      </c>
      <c r="X9" s="6"/>
    </row>
    <row r="10" spans="1:32" x14ac:dyDescent="0.25">
      <c r="A10" s="6" t="s">
        <v>7</v>
      </c>
      <c r="B10" s="6" t="s">
        <v>4</v>
      </c>
      <c r="C10" s="6">
        <v>22</v>
      </c>
      <c r="D10" s="10">
        <v>3</v>
      </c>
      <c r="E10" s="9">
        <f t="shared" si="0"/>
        <v>66</v>
      </c>
      <c r="F10" s="8">
        <v>40892</v>
      </c>
      <c r="G10" s="6">
        <f t="shared" si="1"/>
        <v>12</v>
      </c>
      <c r="H10" s="6">
        <f t="shared" si="2"/>
        <v>2011</v>
      </c>
      <c r="I10" s="6" t="str">
        <f t="shared" si="3"/>
        <v>12 / 2011</v>
      </c>
      <c r="J10" s="6" t="str">
        <f t="shared" si="4"/>
        <v>quinta-feira</v>
      </c>
      <c r="K10" s="6" t="str">
        <f>VLOOKUP(A10,[1]RELACIONAMENTOS!$A$1:$C$4,MATCH($K$1,[1]RELACIONAMENTOS!$A$1:$C$1,0),0)</f>
        <v>ATOTAL</v>
      </c>
      <c r="L10" s="6" t="str">
        <f>VLOOKUP(A10,[1]RELACIONAMENTOS!A:C,3,0)</f>
        <v>Simone</v>
      </c>
      <c r="M10" s="6" t="str">
        <f>VLOOKUP(B10,[1]RELACIONAMENTOS!$E$2:$F$5,2,0)</f>
        <v>Maria</v>
      </c>
      <c r="N10" s="6" t="e">
        <f>VLOOKUP(B10,[1]RELACIONAMENTOS!$E$2:'[1]RELACIONAMENTOS'!H10:I13,2,0)</f>
        <v>#REF!</v>
      </c>
      <c r="O10" s="6">
        <f>IFERROR(VLOOKUP(A10,[1]RELACIONAMENTOS!$K$2:$L$4,2,0),"PRODUTO NÃO ENCONTRADO")</f>
        <v>78912345678</v>
      </c>
      <c r="P10" s="6"/>
      <c r="Q10" s="6" t="str">
        <f t="shared" si="5"/>
        <v>meta não atingida</v>
      </c>
      <c r="R10" s="6" t="str">
        <f t="shared" si="6"/>
        <v>meta não atingida</v>
      </c>
      <c r="S10" s="6" t="str">
        <f t="shared" si="7"/>
        <v>nenhuma atingida</v>
      </c>
      <c r="T10" s="6" t="str">
        <f t="shared" si="8"/>
        <v>nem todas</v>
      </c>
      <c r="U10" s="6">
        <f>IF(E10&gt;=1000,"FRETE NA PROMOCAO",VLOOKUP(B10,[1]RELACIONAMENTOS!$N$2:$O$5,2,1))</f>
        <v>150</v>
      </c>
      <c r="V10" s="6" t="str">
        <f t="shared" si="9"/>
        <v>1%</v>
      </c>
      <c r="W10" s="7">
        <f t="shared" si="10"/>
        <v>0.01</v>
      </c>
      <c r="X10" s="6"/>
    </row>
    <row r="11" spans="1:32" x14ac:dyDescent="0.25">
      <c r="A11" s="6" t="s">
        <v>2</v>
      </c>
      <c r="B11" s="6" t="s">
        <v>3</v>
      </c>
      <c r="C11" s="6">
        <v>300</v>
      </c>
      <c r="D11" s="10">
        <v>3</v>
      </c>
      <c r="E11" s="9">
        <f t="shared" si="0"/>
        <v>900</v>
      </c>
      <c r="F11" s="8">
        <v>40893</v>
      </c>
      <c r="G11" s="6">
        <f t="shared" si="1"/>
        <v>12</v>
      </c>
      <c r="H11" s="6">
        <f t="shared" si="2"/>
        <v>2011</v>
      </c>
      <c r="I11" s="6" t="str">
        <f t="shared" si="3"/>
        <v>12 / 2011</v>
      </c>
      <c r="J11" s="6" t="str">
        <f t="shared" si="4"/>
        <v>sexta-feira</v>
      </c>
      <c r="K11" s="6" t="str">
        <f>VLOOKUP(A11,[1]RELACIONAMENTOS!$A$1:$C$4,MATCH($K$1,[1]RELACIONAMENTOS!$A$1:$C$1,0),0)</f>
        <v>Coopercarga</v>
      </c>
      <c r="L11" s="6" t="str">
        <f>VLOOKUP(A11,[1]RELACIONAMENTOS!A:C,3,0)</f>
        <v>Fernando</v>
      </c>
      <c r="M11" s="6" t="str">
        <f>VLOOKUP(B11,[1]RELACIONAMENTOS!$E$2:$F$5,2,0)</f>
        <v>Maria</v>
      </c>
      <c r="N11" s="6" t="e">
        <f>VLOOKUP(B11,[1]RELACIONAMENTOS!$E$2:'[1]RELACIONAMENTOS'!H11:I14,2,0)</f>
        <v>#REF!</v>
      </c>
      <c r="O11" s="6" t="str">
        <f>IFERROR(VLOOKUP(A11,[1]RELACIONAMENTOS!$K$2:$L$4,2,0),"PRODUTO NÃO ENCONTRADO")</f>
        <v>PRODUTO NÃO ENCONTRADO</v>
      </c>
      <c r="P11" s="6"/>
      <c r="Q11" s="6" t="str">
        <f t="shared" si="5"/>
        <v>meta atingida</v>
      </c>
      <c r="R11" s="6" t="str">
        <f t="shared" si="6"/>
        <v>meta não atingida</v>
      </c>
      <c r="S11" s="6" t="str">
        <f t="shared" si="7"/>
        <v>alguma atingida</v>
      </c>
      <c r="T11" s="6" t="str">
        <f t="shared" si="8"/>
        <v>nem todas</v>
      </c>
      <c r="U11" s="6">
        <f>IF(E11&gt;=1000,"FRETE NA PROMOCAO",VLOOKUP(B11,[1]RELACIONAMENTOS!$N$2:$O$5,2,1))</f>
        <v>150</v>
      </c>
      <c r="V11" s="6" t="str">
        <f t="shared" si="9"/>
        <v>2%</v>
      </c>
      <c r="W11" s="7">
        <f t="shared" si="10"/>
        <v>0.05</v>
      </c>
      <c r="X11" s="6"/>
    </row>
    <row r="12" spans="1:32" x14ac:dyDescent="0.25">
      <c r="A12" s="6" t="s">
        <v>2</v>
      </c>
      <c r="B12" s="6" t="s">
        <v>3</v>
      </c>
      <c r="C12" s="6">
        <v>10</v>
      </c>
      <c r="D12" s="10">
        <v>3</v>
      </c>
      <c r="E12" s="9">
        <f t="shared" si="0"/>
        <v>30</v>
      </c>
      <c r="F12" s="8">
        <v>40894</v>
      </c>
      <c r="G12" s="6">
        <f t="shared" si="1"/>
        <v>12</v>
      </c>
      <c r="H12" s="6">
        <f t="shared" si="2"/>
        <v>2011</v>
      </c>
      <c r="I12" s="6" t="str">
        <f t="shared" si="3"/>
        <v>12 / 2011</v>
      </c>
      <c r="J12" s="6" t="str">
        <f t="shared" si="4"/>
        <v>sábado</v>
      </c>
      <c r="K12" s="6" t="str">
        <f>VLOOKUP(A12,[1]RELACIONAMENTOS!$A$1:$C$4,MATCH($K$1,[1]RELACIONAMENTOS!$A$1:$C$1,0),0)</f>
        <v>Coopercarga</v>
      </c>
      <c r="L12" s="6" t="str">
        <f>VLOOKUP(A12,[1]RELACIONAMENTOS!A:C,3,0)</f>
        <v>Fernando</v>
      </c>
      <c r="M12" s="6" t="str">
        <f>VLOOKUP(B12,[1]RELACIONAMENTOS!$E$2:$F$5,2,0)</f>
        <v>Maria</v>
      </c>
      <c r="N12" s="6" t="e">
        <f>VLOOKUP(B12,[1]RELACIONAMENTOS!$E$2:'[1]RELACIONAMENTOS'!H12:I15,2,0)</f>
        <v>#REF!</v>
      </c>
      <c r="O12" s="6" t="str">
        <f>IFERROR(VLOOKUP(A12,[1]RELACIONAMENTOS!$K$2:$L$4,2,0),"PRODUTO NÃO ENCONTRADO")</f>
        <v>PRODUTO NÃO ENCONTRADO</v>
      </c>
      <c r="P12" s="6"/>
      <c r="Q12" s="6" t="str">
        <f t="shared" si="5"/>
        <v>meta não atingida</v>
      </c>
      <c r="R12" s="6" t="str">
        <f t="shared" si="6"/>
        <v>meta não atingida</v>
      </c>
      <c r="S12" s="6" t="str">
        <f t="shared" si="7"/>
        <v>nenhuma atingida</v>
      </c>
      <c r="T12" s="6" t="str">
        <f t="shared" si="8"/>
        <v>nem todas</v>
      </c>
      <c r="U12" s="6">
        <f>IF(E12&gt;=1000,"FRETE NA PROMOCAO",VLOOKUP(B12,[1]RELACIONAMENTOS!$N$2:$O$5,2,1))</f>
        <v>150</v>
      </c>
      <c r="V12" s="6" t="str">
        <f t="shared" si="9"/>
        <v>1%</v>
      </c>
      <c r="W12" s="7">
        <f t="shared" si="10"/>
        <v>0.01</v>
      </c>
      <c r="X12" s="6"/>
    </row>
    <row r="13" spans="1:32" x14ac:dyDescent="0.25">
      <c r="A13" s="6" t="s">
        <v>2</v>
      </c>
      <c r="B13" s="6" t="s">
        <v>0</v>
      </c>
      <c r="C13" s="6">
        <v>10</v>
      </c>
      <c r="D13" s="10">
        <v>3</v>
      </c>
      <c r="E13" s="9">
        <f t="shared" si="0"/>
        <v>30</v>
      </c>
      <c r="F13" s="8">
        <v>40895</v>
      </c>
      <c r="G13" s="6">
        <f t="shared" si="1"/>
        <v>12</v>
      </c>
      <c r="H13" s="6">
        <f t="shared" si="2"/>
        <v>2011</v>
      </c>
      <c r="I13" s="6" t="str">
        <f t="shared" si="3"/>
        <v>12 / 2011</v>
      </c>
      <c r="J13" s="6" t="str">
        <f t="shared" si="4"/>
        <v>domingo</v>
      </c>
      <c r="K13" s="6" t="str">
        <f>VLOOKUP(A13,[1]RELACIONAMENTOS!$A$1:$C$4,MATCH($K$1,[1]RELACIONAMENTOS!$A$1:$C$1,0),0)</f>
        <v>Coopercarga</v>
      </c>
      <c r="L13" s="6" t="str">
        <f>VLOOKUP(A13,[1]RELACIONAMENTOS!A:C,3,0)</f>
        <v>Fernando</v>
      </c>
      <c r="M13" s="6" t="str">
        <f>VLOOKUP(B13,[1]RELACIONAMENTOS!$E$2:$F$5,2,0)</f>
        <v>João</v>
      </c>
      <c r="N13" s="6" t="e">
        <f>VLOOKUP(B13,[1]RELACIONAMENTOS!$E$2:'[1]RELACIONAMENTOS'!H13:I16,2,0)</f>
        <v>#REF!</v>
      </c>
      <c r="O13" s="6" t="str">
        <f>IFERROR(VLOOKUP(A13,[1]RELACIONAMENTOS!$K$2:$L$4,2,0),"PRODUTO NÃO ENCONTRADO")</f>
        <v>PRODUTO NÃO ENCONTRADO</v>
      </c>
      <c r="P13" s="6"/>
      <c r="Q13" s="6" t="str">
        <f t="shared" si="5"/>
        <v>meta não atingida</v>
      </c>
      <c r="R13" s="6" t="str">
        <f t="shared" si="6"/>
        <v>meta não atingida</v>
      </c>
      <c r="S13" s="6" t="str">
        <f t="shared" si="7"/>
        <v>nenhuma atingida</v>
      </c>
      <c r="T13" s="6" t="str">
        <f t="shared" si="8"/>
        <v>nem todas</v>
      </c>
      <c r="U13" s="6">
        <f>IF(E13&gt;=1000,"FRETE NA PROMOCAO",VLOOKUP(B13,[1]RELACIONAMENTOS!$N$2:$O$5,2,1))</f>
        <v>230</v>
      </c>
      <c r="V13" s="6" t="str">
        <f t="shared" si="9"/>
        <v>1%</v>
      </c>
      <c r="W13" s="7">
        <f t="shared" si="10"/>
        <v>0.01</v>
      </c>
      <c r="X13" s="6"/>
    </row>
    <row r="14" spans="1:32" x14ac:dyDescent="0.25">
      <c r="A14" s="6" t="s">
        <v>2</v>
      </c>
      <c r="B14" s="6" t="s">
        <v>0</v>
      </c>
      <c r="C14" s="6">
        <v>20</v>
      </c>
      <c r="D14" s="10">
        <v>3</v>
      </c>
      <c r="E14" s="9">
        <f t="shared" si="0"/>
        <v>60</v>
      </c>
      <c r="F14" s="8">
        <v>40896</v>
      </c>
      <c r="G14" s="6">
        <f t="shared" si="1"/>
        <v>12</v>
      </c>
      <c r="H14" s="6">
        <f t="shared" si="2"/>
        <v>2011</v>
      </c>
      <c r="I14" s="6" t="str">
        <f t="shared" si="3"/>
        <v>12 / 2011</v>
      </c>
      <c r="J14" s="6" t="str">
        <f t="shared" si="4"/>
        <v>segunda-feira</v>
      </c>
      <c r="K14" s="6" t="str">
        <f>VLOOKUP(A14,[1]RELACIONAMENTOS!$A$1:$C$4,MATCH($K$1,[1]RELACIONAMENTOS!$A$1:$C$1,0),0)</f>
        <v>Coopercarga</v>
      </c>
      <c r="L14" s="6" t="str">
        <f>VLOOKUP(A14,[1]RELACIONAMENTOS!A:C,3,0)</f>
        <v>Fernando</v>
      </c>
      <c r="M14" s="6" t="str">
        <f>VLOOKUP(B14,[1]RELACIONAMENTOS!$E$2:$F$5,2,0)</f>
        <v>João</v>
      </c>
      <c r="N14" s="6" t="e">
        <f>VLOOKUP(B14,[1]RELACIONAMENTOS!$E$2:'[1]RELACIONAMENTOS'!H14:I17,2,0)</f>
        <v>#REF!</v>
      </c>
      <c r="O14" s="6" t="str">
        <f>IFERROR(VLOOKUP(A14,[1]RELACIONAMENTOS!$K$2:$L$4,2,0),"PRODUTO NÃO ENCONTRADO")</f>
        <v>PRODUTO NÃO ENCONTRADO</v>
      </c>
      <c r="P14" s="6"/>
      <c r="Q14" s="6" t="str">
        <f t="shared" si="5"/>
        <v>meta não atingida</v>
      </c>
      <c r="R14" s="6" t="str">
        <f t="shared" si="6"/>
        <v>meta não atingida</v>
      </c>
      <c r="S14" s="6" t="str">
        <f t="shared" si="7"/>
        <v>nenhuma atingida</v>
      </c>
      <c r="T14" s="6" t="str">
        <f t="shared" si="8"/>
        <v>nem todas</v>
      </c>
      <c r="U14" s="6">
        <f>IF(E14&gt;=1000,"FRETE NA PROMOCAO",VLOOKUP(B14,[1]RELACIONAMENTOS!$N$2:$O$5,2,1))</f>
        <v>230</v>
      </c>
      <c r="V14" s="6" t="str">
        <f t="shared" si="9"/>
        <v>1%</v>
      </c>
      <c r="W14" s="7">
        <f t="shared" si="10"/>
        <v>0.01</v>
      </c>
      <c r="X14" s="6"/>
    </row>
    <row r="15" spans="1:32" x14ac:dyDescent="0.25">
      <c r="A15" s="6" t="s">
        <v>6</v>
      </c>
      <c r="B15" s="6" t="s">
        <v>5</v>
      </c>
      <c r="C15" s="6">
        <v>100</v>
      </c>
      <c r="D15" s="10">
        <v>3.5</v>
      </c>
      <c r="E15" s="9">
        <f t="shared" si="0"/>
        <v>350</v>
      </c>
      <c r="F15" s="8">
        <v>40897</v>
      </c>
      <c r="G15" s="6">
        <f t="shared" si="1"/>
        <v>12</v>
      </c>
      <c r="H15" s="6">
        <f t="shared" si="2"/>
        <v>2011</v>
      </c>
      <c r="I15" s="6" t="str">
        <f t="shared" si="3"/>
        <v>12 / 2011</v>
      </c>
      <c r="J15" s="6" t="str">
        <f t="shared" si="4"/>
        <v>terça-feira</v>
      </c>
      <c r="K15" s="6" t="str">
        <f>VLOOKUP(A15,[1]RELACIONAMENTOS!$A$1:$C$4,MATCH($K$1,[1]RELACIONAMENTOS!$A$1:$C$1,0),0)</f>
        <v>ATOTAL</v>
      </c>
      <c r="L15" s="6" t="str">
        <f>VLOOKUP(A15,[1]RELACIONAMENTOS!A:C,3,0)</f>
        <v>Simone</v>
      </c>
      <c r="M15" s="6" t="str">
        <f>VLOOKUP(B15,[1]RELACIONAMENTOS!$E$2:$F$5,2,0)</f>
        <v>João</v>
      </c>
      <c r="N15" s="6" t="e">
        <f>VLOOKUP(B15,[1]RELACIONAMENTOS!$E$2:'[1]RELACIONAMENTOS'!H15:I18,2,0)</f>
        <v>#REF!</v>
      </c>
      <c r="O15" s="6">
        <f>IFERROR(VLOOKUP(A15,[1]RELACIONAMENTOS!$K$2:$L$4,2,0),"PRODUTO NÃO ENCONTRADO")</f>
        <v>78912345678</v>
      </c>
      <c r="P15" s="6"/>
      <c r="Q15" s="6" t="str">
        <f t="shared" si="5"/>
        <v>meta não atingida</v>
      </c>
      <c r="R15" s="6" t="str">
        <f t="shared" si="6"/>
        <v>meta não atingida</v>
      </c>
      <c r="S15" s="6" t="str">
        <f t="shared" si="7"/>
        <v>nenhuma atingida</v>
      </c>
      <c r="T15" s="6" t="str">
        <f t="shared" si="8"/>
        <v>nem todas</v>
      </c>
      <c r="U15" s="6">
        <f>IF(E15&gt;=1000,"FRETE NA PROMOCAO",VLOOKUP(B15,[1]RELACIONAMENTOS!$N$2:$O$5,2,1))</f>
        <v>90</v>
      </c>
      <c r="V15" s="6" t="str">
        <f t="shared" si="9"/>
        <v>1%</v>
      </c>
      <c r="W15" s="7">
        <f t="shared" si="10"/>
        <v>0.02</v>
      </c>
      <c r="X15" s="6"/>
    </row>
    <row r="16" spans="1:32" x14ac:dyDescent="0.25">
      <c r="A16" s="6" t="s">
        <v>6</v>
      </c>
      <c r="B16" s="6" t="s">
        <v>5</v>
      </c>
      <c r="C16" s="6">
        <v>100</v>
      </c>
      <c r="D16" s="10">
        <v>3.5</v>
      </c>
      <c r="E16" s="9">
        <f t="shared" si="0"/>
        <v>350</v>
      </c>
      <c r="F16" s="8">
        <v>40898</v>
      </c>
      <c r="G16" s="6">
        <f t="shared" si="1"/>
        <v>12</v>
      </c>
      <c r="H16" s="6">
        <f t="shared" si="2"/>
        <v>2011</v>
      </c>
      <c r="I16" s="6" t="str">
        <f t="shared" si="3"/>
        <v>12 / 2011</v>
      </c>
      <c r="J16" s="6" t="str">
        <f t="shared" si="4"/>
        <v>quarta-feira</v>
      </c>
      <c r="K16" s="6" t="str">
        <f>VLOOKUP(A16,[1]RELACIONAMENTOS!$A$1:$C$4,MATCH($K$1,[1]RELACIONAMENTOS!$A$1:$C$1,0),0)</f>
        <v>ATOTAL</v>
      </c>
      <c r="L16" s="6" t="str">
        <f>VLOOKUP(A16,[1]RELACIONAMENTOS!A:C,3,0)</f>
        <v>Simone</v>
      </c>
      <c r="M16" s="6" t="str">
        <f>VLOOKUP(B16,[1]RELACIONAMENTOS!$E$2:$F$5,2,0)</f>
        <v>João</v>
      </c>
      <c r="N16" s="6" t="e">
        <f>VLOOKUP(B16,[1]RELACIONAMENTOS!$E$2:'[1]RELACIONAMENTOS'!H16:I19,2,0)</f>
        <v>#REF!</v>
      </c>
      <c r="O16" s="6">
        <f>IFERROR(VLOOKUP(A16,[1]RELACIONAMENTOS!$K$2:$L$4,2,0),"PRODUTO NÃO ENCONTRADO")</f>
        <v>78912345678</v>
      </c>
      <c r="P16" s="6"/>
      <c r="Q16" s="6" t="str">
        <f t="shared" si="5"/>
        <v>meta não atingida</v>
      </c>
      <c r="R16" s="6" t="str">
        <f t="shared" si="6"/>
        <v>meta não atingida</v>
      </c>
      <c r="S16" s="6" t="str">
        <f t="shared" si="7"/>
        <v>nenhuma atingida</v>
      </c>
      <c r="T16" s="6" t="str">
        <f t="shared" si="8"/>
        <v>nem todas</v>
      </c>
      <c r="U16" s="6">
        <f>IF(E16&gt;=1000,"FRETE NA PROMOCAO",VLOOKUP(B16,[1]RELACIONAMENTOS!$N$2:$O$5,2,1))</f>
        <v>90</v>
      </c>
      <c r="V16" s="6" t="str">
        <f t="shared" si="9"/>
        <v>1%</v>
      </c>
      <c r="W16" s="7">
        <f t="shared" si="10"/>
        <v>0.02</v>
      </c>
      <c r="X16" s="6"/>
    </row>
    <row r="17" spans="1:24" x14ac:dyDescent="0.25">
      <c r="A17" s="6" t="s">
        <v>6</v>
      </c>
      <c r="B17" s="6" t="s">
        <v>5</v>
      </c>
      <c r="C17" s="6">
        <v>100</v>
      </c>
      <c r="D17" s="10">
        <v>3.5</v>
      </c>
      <c r="E17" s="9">
        <f t="shared" si="0"/>
        <v>350</v>
      </c>
      <c r="F17" s="8">
        <v>40899</v>
      </c>
      <c r="G17" s="6">
        <f t="shared" si="1"/>
        <v>12</v>
      </c>
      <c r="H17" s="6">
        <f t="shared" si="2"/>
        <v>2011</v>
      </c>
      <c r="I17" s="6" t="str">
        <f t="shared" si="3"/>
        <v>12 / 2011</v>
      </c>
      <c r="J17" s="6" t="str">
        <f t="shared" si="4"/>
        <v>quinta-feira</v>
      </c>
      <c r="K17" s="6" t="str">
        <f>VLOOKUP(A17,[1]RELACIONAMENTOS!$A$1:$C$4,MATCH($K$1,[1]RELACIONAMENTOS!$A$1:$C$1,0),0)</f>
        <v>ATOTAL</v>
      </c>
      <c r="L17" s="6" t="str">
        <f>VLOOKUP(A17,[1]RELACIONAMENTOS!A:C,3,0)</f>
        <v>Simone</v>
      </c>
      <c r="M17" s="6" t="str">
        <f>VLOOKUP(B17,[1]RELACIONAMENTOS!$E$2:$F$5,2,0)</f>
        <v>João</v>
      </c>
      <c r="N17" s="6" t="e">
        <f>VLOOKUP(B17,[1]RELACIONAMENTOS!$E$2:'[1]RELACIONAMENTOS'!H17:I20,2,0)</f>
        <v>#REF!</v>
      </c>
      <c r="O17" s="6">
        <f>IFERROR(VLOOKUP(A17,[1]RELACIONAMENTOS!$K$2:$L$4,2,0),"PRODUTO NÃO ENCONTRADO")</f>
        <v>78912345678</v>
      </c>
      <c r="P17" s="6"/>
      <c r="Q17" s="6" t="str">
        <f t="shared" si="5"/>
        <v>meta não atingida</v>
      </c>
      <c r="R17" s="6" t="str">
        <f t="shared" si="6"/>
        <v>meta não atingida</v>
      </c>
      <c r="S17" s="6" t="str">
        <f t="shared" si="7"/>
        <v>nenhuma atingida</v>
      </c>
      <c r="T17" s="6" t="str">
        <f t="shared" si="8"/>
        <v>nem todas</v>
      </c>
      <c r="U17" s="6">
        <f>IF(E17&gt;=1000,"FRETE NA PROMOCAO",VLOOKUP(B17,[1]RELACIONAMENTOS!$N$2:$O$5,2,1))</f>
        <v>90</v>
      </c>
      <c r="V17" s="6" t="str">
        <f t="shared" si="9"/>
        <v>1%</v>
      </c>
      <c r="W17" s="7">
        <f t="shared" si="10"/>
        <v>0.02</v>
      </c>
      <c r="X17" s="6"/>
    </row>
    <row r="18" spans="1:24" x14ac:dyDescent="0.25">
      <c r="A18" s="15" t="s">
        <v>6</v>
      </c>
      <c r="B18" s="6" t="s">
        <v>5</v>
      </c>
      <c r="C18" s="6">
        <v>203</v>
      </c>
      <c r="D18" s="10">
        <v>3.5</v>
      </c>
      <c r="E18" s="9">
        <f t="shared" si="0"/>
        <v>710.5</v>
      </c>
      <c r="F18" s="8">
        <v>40900</v>
      </c>
      <c r="G18" s="6">
        <f t="shared" si="1"/>
        <v>12</v>
      </c>
      <c r="H18" s="6">
        <f t="shared" si="2"/>
        <v>2011</v>
      </c>
      <c r="I18" s="6" t="str">
        <f t="shared" si="3"/>
        <v>12 / 2011</v>
      </c>
      <c r="J18" s="6" t="str">
        <f t="shared" si="4"/>
        <v>sexta-feira</v>
      </c>
      <c r="K18" s="6" t="str">
        <f>VLOOKUP(A18,[1]RELACIONAMENTOS!$A$1:$C$4,MATCH($K$1,[1]RELACIONAMENTOS!$A$1:$C$1,0),0)</f>
        <v>ATOTAL</v>
      </c>
      <c r="L18" s="6" t="str">
        <f>VLOOKUP(A18,[1]RELACIONAMENTOS!A:C,3,0)</f>
        <v>Simone</v>
      </c>
      <c r="M18" s="6" t="str">
        <f>VLOOKUP(B18,[1]RELACIONAMENTOS!$E$2:$F$5,2,0)</f>
        <v>João</v>
      </c>
      <c r="N18" s="6" t="e">
        <f>VLOOKUP(B18,[1]RELACIONAMENTOS!$E$2:'[1]RELACIONAMENTOS'!H18:I21,2,0)</f>
        <v>#REF!</v>
      </c>
      <c r="O18" s="6">
        <f>IFERROR(VLOOKUP(A18,[1]RELACIONAMENTOS!$K$2:$L$4,2,0),"PRODUTO NÃO ENCONTRADO")</f>
        <v>78912345678</v>
      </c>
      <c r="P18" s="6"/>
      <c r="Q18" s="6" t="str">
        <f t="shared" si="5"/>
        <v>meta atingida</v>
      </c>
      <c r="R18" s="6" t="str">
        <f t="shared" si="6"/>
        <v>meta não atingida</v>
      </c>
      <c r="S18" s="6" t="str">
        <f t="shared" si="7"/>
        <v>alguma atingida</v>
      </c>
      <c r="T18" s="6" t="str">
        <f t="shared" si="8"/>
        <v>nem todas</v>
      </c>
      <c r="U18" s="6">
        <f>IF(E18&gt;=1000,"FRETE NA PROMOCAO",VLOOKUP(B18,[1]RELACIONAMENTOS!$N$2:$O$5,2,1))</f>
        <v>90</v>
      </c>
      <c r="V18" s="6" t="str">
        <f t="shared" si="9"/>
        <v>2%</v>
      </c>
      <c r="W18" s="7">
        <f t="shared" si="10"/>
        <v>0.04</v>
      </c>
      <c r="X18" s="6"/>
    </row>
    <row r="19" spans="1:24" x14ac:dyDescent="0.25">
      <c r="A19" s="15" t="s">
        <v>6</v>
      </c>
      <c r="B19" s="6" t="s">
        <v>5</v>
      </c>
      <c r="C19" s="6">
        <v>220</v>
      </c>
      <c r="D19" s="10">
        <v>3.5</v>
      </c>
      <c r="E19" s="9">
        <f t="shared" si="0"/>
        <v>770</v>
      </c>
      <c r="F19" s="8">
        <v>40901</v>
      </c>
      <c r="G19" s="6">
        <f t="shared" si="1"/>
        <v>12</v>
      </c>
      <c r="H19" s="6">
        <f t="shared" si="2"/>
        <v>2011</v>
      </c>
      <c r="I19" s="6" t="str">
        <f t="shared" si="3"/>
        <v>12 / 2011</v>
      </c>
      <c r="J19" s="6" t="str">
        <f t="shared" si="4"/>
        <v>sábado</v>
      </c>
      <c r="K19" s="6" t="str">
        <f>VLOOKUP(A19,[1]RELACIONAMENTOS!$A$1:$C$4,MATCH($K$1,[1]RELACIONAMENTOS!$A$1:$C$1,0),0)</f>
        <v>ATOTAL</v>
      </c>
      <c r="L19" s="6" t="str">
        <f>VLOOKUP(A19,[1]RELACIONAMENTOS!A:C,3,0)</f>
        <v>Simone</v>
      </c>
      <c r="M19" s="6" t="str">
        <f>VLOOKUP(B19,[1]RELACIONAMENTOS!$E$2:$F$5,2,0)</f>
        <v>João</v>
      </c>
      <c r="N19" s="6" t="e">
        <f>VLOOKUP(B19,[1]RELACIONAMENTOS!$E$2:'[1]RELACIONAMENTOS'!H19:I22,2,0)</f>
        <v>#REF!</v>
      </c>
      <c r="O19" s="6">
        <f>IFERROR(VLOOKUP(A19,[1]RELACIONAMENTOS!$K$2:$L$4,2,0),"PRODUTO NÃO ENCONTRADO")</f>
        <v>78912345678</v>
      </c>
      <c r="P19" s="6"/>
      <c r="Q19" s="6" t="str">
        <f t="shared" si="5"/>
        <v>meta atingida</v>
      </c>
      <c r="R19" s="6" t="str">
        <f t="shared" si="6"/>
        <v>meta não atingida</v>
      </c>
      <c r="S19" s="6" t="str">
        <f t="shared" si="7"/>
        <v>alguma atingida</v>
      </c>
      <c r="T19" s="6" t="str">
        <f t="shared" si="8"/>
        <v>nem todas</v>
      </c>
      <c r="U19" s="6">
        <f>IF(E19&gt;=1000,"FRETE NA PROMOCAO",VLOOKUP(B19,[1]RELACIONAMENTOS!$N$2:$O$5,2,1))</f>
        <v>90</v>
      </c>
      <c r="V19" s="6" t="str">
        <f t="shared" si="9"/>
        <v>2%</v>
      </c>
      <c r="W19" s="7">
        <f t="shared" si="10"/>
        <v>0.04</v>
      </c>
      <c r="X19" s="6"/>
    </row>
    <row r="20" spans="1:24" x14ac:dyDescent="0.25">
      <c r="A20" s="6" t="s">
        <v>6</v>
      </c>
      <c r="B20" s="6" t="s">
        <v>4</v>
      </c>
      <c r="C20" s="6">
        <v>100</v>
      </c>
      <c r="D20" s="10">
        <v>3.5</v>
      </c>
      <c r="E20" s="9">
        <f t="shared" si="0"/>
        <v>350</v>
      </c>
      <c r="F20" s="8">
        <v>40902</v>
      </c>
      <c r="G20" s="6">
        <f t="shared" si="1"/>
        <v>12</v>
      </c>
      <c r="H20" s="6">
        <f t="shared" si="2"/>
        <v>2011</v>
      </c>
      <c r="I20" s="6" t="str">
        <f t="shared" si="3"/>
        <v>12 / 2011</v>
      </c>
      <c r="J20" s="6" t="str">
        <f t="shared" si="4"/>
        <v>domingo</v>
      </c>
      <c r="K20" s="6" t="str">
        <f>VLOOKUP(A20,[1]RELACIONAMENTOS!$A$1:$C$4,MATCH($K$1,[1]RELACIONAMENTOS!$A$1:$C$1,0),0)</f>
        <v>ATOTAL</v>
      </c>
      <c r="L20" s="6" t="str">
        <f>VLOOKUP(A20,[1]RELACIONAMENTOS!A:C,3,0)</f>
        <v>Simone</v>
      </c>
      <c r="M20" s="6" t="str">
        <f>VLOOKUP(B20,[1]RELACIONAMENTOS!$E$2:$F$5,2,0)</f>
        <v>Maria</v>
      </c>
      <c r="N20" s="6" t="e">
        <f>VLOOKUP(B20,[1]RELACIONAMENTOS!$E$2:'[1]RELACIONAMENTOS'!H20:I23,2,0)</f>
        <v>#REF!</v>
      </c>
      <c r="O20" s="6">
        <f>IFERROR(VLOOKUP(A20,[1]RELACIONAMENTOS!$K$2:$L$4,2,0),"PRODUTO NÃO ENCONTRADO")</f>
        <v>78912345678</v>
      </c>
      <c r="P20" s="6"/>
      <c r="Q20" s="6" t="str">
        <f t="shared" si="5"/>
        <v>meta não atingida</v>
      </c>
      <c r="R20" s="6" t="str">
        <f t="shared" si="6"/>
        <v>meta não atingida</v>
      </c>
      <c r="S20" s="6" t="str">
        <f t="shared" si="7"/>
        <v>nenhuma atingida</v>
      </c>
      <c r="T20" s="6" t="str">
        <f t="shared" si="8"/>
        <v>nem todas</v>
      </c>
      <c r="U20" s="6">
        <f>IF(E20&gt;=1000,"FRETE NA PROMOCAO",VLOOKUP(B20,[1]RELACIONAMENTOS!$N$2:$O$5,2,1))</f>
        <v>150</v>
      </c>
      <c r="V20" s="6" t="str">
        <f t="shared" si="9"/>
        <v>1%</v>
      </c>
      <c r="W20" s="7">
        <f t="shared" si="10"/>
        <v>0.02</v>
      </c>
      <c r="X20" s="6"/>
    </row>
    <row r="21" spans="1:24" x14ac:dyDescent="0.25">
      <c r="A21" s="6" t="s">
        <v>6</v>
      </c>
      <c r="B21" s="6" t="s">
        <v>4</v>
      </c>
      <c r="C21" s="6">
        <v>100</v>
      </c>
      <c r="D21" s="10">
        <v>3.5</v>
      </c>
      <c r="E21" s="9">
        <f t="shared" si="0"/>
        <v>350</v>
      </c>
      <c r="F21" s="8">
        <v>40903</v>
      </c>
      <c r="G21" s="6">
        <f t="shared" si="1"/>
        <v>12</v>
      </c>
      <c r="H21" s="6">
        <f t="shared" si="2"/>
        <v>2011</v>
      </c>
      <c r="I21" s="6" t="str">
        <f t="shared" si="3"/>
        <v>12 / 2011</v>
      </c>
      <c r="J21" s="6" t="str">
        <f t="shared" si="4"/>
        <v>segunda-feira</v>
      </c>
      <c r="K21" s="6" t="str">
        <f>VLOOKUP(A21,[1]RELACIONAMENTOS!$A$1:$C$4,MATCH($K$1,[1]RELACIONAMENTOS!$A$1:$C$1,0),0)</f>
        <v>ATOTAL</v>
      </c>
      <c r="L21" s="6" t="str">
        <f>VLOOKUP(A21,[1]RELACIONAMENTOS!A:C,3,0)</f>
        <v>Simone</v>
      </c>
      <c r="M21" s="6" t="str">
        <f>VLOOKUP(B21,[1]RELACIONAMENTOS!$E$2:$F$5,2,0)</f>
        <v>Maria</v>
      </c>
      <c r="N21" s="6" t="e">
        <f>VLOOKUP(B21,[1]RELACIONAMENTOS!$E$2:'[1]RELACIONAMENTOS'!H21:I24,2,0)</f>
        <v>#REF!</v>
      </c>
      <c r="O21" s="6">
        <f>IFERROR(VLOOKUP(A21,[1]RELACIONAMENTOS!$K$2:$L$4,2,0),"PRODUTO NÃO ENCONTRADO")</f>
        <v>78912345678</v>
      </c>
      <c r="P21" s="6"/>
      <c r="Q21" s="6" t="str">
        <f t="shared" si="5"/>
        <v>meta não atingida</v>
      </c>
      <c r="R21" s="6" t="str">
        <f t="shared" si="6"/>
        <v>meta não atingida</v>
      </c>
      <c r="S21" s="6" t="str">
        <f t="shared" si="7"/>
        <v>nenhuma atingida</v>
      </c>
      <c r="T21" s="6" t="str">
        <f t="shared" si="8"/>
        <v>nem todas</v>
      </c>
      <c r="U21" s="6">
        <f>IF(E21&gt;=1000,"FRETE NA PROMOCAO",VLOOKUP(B21,[1]RELACIONAMENTOS!$N$2:$O$5,2,1))</f>
        <v>150</v>
      </c>
      <c r="V21" s="6" t="str">
        <f t="shared" si="9"/>
        <v>1%</v>
      </c>
      <c r="W21" s="7">
        <f t="shared" si="10"/>
        <v>0.02</v>
      </c>
      <c r="X21" s="6"/>
    </row>
    <row r="22" spans="1:24" x14ac:dyDescent="0.25">
      <c r="A22" s="6" t="s">
        <v>2</v>
      </c>
      <c r="B22" s="6" t="s">
        <v>4</v>
      </c>
      <c r="C22" s="6">
        <v>300</v>
      </c>
      <c r="D22" s="10">
        <v>3.5</v>
      </c>
      <c r="E22" s="9">
        <f t="shared" si="0"/>
        <v>1050</v>
      </c>
      <c r="F22" s="8">
        <v>40904</v>
      </c>
      <c r="G22" s="6">
        <f t="shared" si="1"/>
        <v>12</v>
      </c>
      <c r="H22" s="6">
        <f t="shared" si="2"/>
        <v>2011</v>
      </c>
      <c r="I22" s="6" t="str">
        <f t="shared" si="3"/>
        <v>12 / 2011</v>
      </c>
      <c r="J22" s="6" t="str">
        <f t="shared" si="4"/>
        <v>terça-feira</v>
      </c>
      <c r="K22" s="6" t="str">
        <f>VLOOKUP(A22,[1]RELACIONAMENTOS!$A$1:$C$4,MATCH($K$1,[1]RELACIONAMENTOS!$A$1:$C$1,0),0)</f>
        <v>Coopercarga</v>
      </c>
      <c r="L22" s="6" t="str">
        <f>VLOOKUP(A22,[1]RELACIONAMENTOS!A:C,3,0)</f>
        <v>Fernando</v>
      </c>
      <c r="M22" s="6" t="str">
        <f>VLOOKUP(B22,[1]RELACIONAMENTOS!$E$2:$F$5,2,0)</f>
        <v>Maria</v>
      </c>
      <c r="N22" s="6" t="e">
        <f>VLOOKUP(B22,[1]RELACIONAMENTOS!$E$2:'[1]RELACIONAMENTOS'!H22:I25,2,0)</f>
        <v>#REF!</v>
      </c>
      <c r="O22" s="6" t="str">
        <f>IFERROR(VLOOKUP(A22,[1]RELACIONAMENTOS!$K$2:$L$4,2,0),"PRODUTO NÃO ENCONTRADO")</f>
        <v>PRODUTO NÃO ENCONTRADO</v>
      </c>
      <c r="P22" s="6"/>
      <c r="Q22" s="6" t="str">
        <f t="shared" si="5"/>
        <v>meta atingida</v>
      </c>
      <c r="R22" s="6" t="str">
        <f t="shared" si="6"/>
        <v>meta não atingida</v>
      </c>
      <c r="S22" s="6" t="str">
        <f t="shared" si="7"/>
        <v>alguma atingida</v>
      </c>
      <c r="T22" s="6" t="str">
        <f t="shared" si="8"/>
        <v>nem todas</v>
      </c>
      <c r="U22" s="6" t="str">
        <f>IF(E22&gt;=1000,"FRETE NA PROMOCAO",VLOOKUP(B22,[1]RELACIONAMENTOS!$N$2:$O$5,2,1))</f>
        <v>FRETE NA PROMOCAO</v>
      </c>
      <c r="V22" s="6" t="str">
        <f t="shared" si="9"/>
        <v>3%</v>
      </c>
      <c r="W22" s="7">
        <f t="shared" si="10"/>
        <v>0.06</v>
      </c>
      <c r="X22" s="6"/>
    </row>
    <row r="23" spans="1:24" x14ac:dyDescent="0.25">
      <c r="A23" s="6" t="s">
        <v>2</v>
      </c>
      <c r="B23" s="6" t="s">
        <v>4</v>
      </c>
      <c r="C23" s="6">
        <v>300</v>
      </c>
      <c r="D23" s="10">
        <v>3.5</v>
      </c>
      <c r="E23" s="9">
        <f t="shared" si="0"/>
        <v>1050</v>
      </c>
      <c r="F23" s="8">
        <v>40905</v>
      </c>
      <c r="G23" s="6">
        <f t="shared" si="1"/>
        <v>12</v>
      </c>
      <c r="H23" s="6">
        <f t="shared" si="2"/>
        <v>2011</v>
      </c>
      <c r="I23" s="6" t="str">
        <f t="shared" si="3"/>
        <v>12 / 2011</v>
      </c>
      <c r="J23" s="6" t="str">
        <f t="shared" si="4"/>
        <v>quarta-feira</v>
      </c>
      <c r="K23" s="6" t="str">
        <f>VLOOKUP(A23,[1]RELACIONAMENTOS!$A$1:$C$4,MATCH($K$1,[1]RELACIONAMENTOS!$A$1:$C$1,0),0)</f>
        <v>Coopercarga</v>
      </c>
      <c r="L23" s="6" t="str">
        <f>VLOOKUP(A23,[1]RELACIONAMENTOS!A:C,3,0)</f>
        <v>Fernando</v>
      </c>
      <c r="M23" s="6" t="str">
        <f>VLOOKUP(B23,[1]RELACIONAMENTOS!$E$2:$F$5,2,0)</f>
        <v>Maria</v>
      </c>
      <c r="N23" s="6" t="e">
        <f>VLOOKUP(B23,[1]RELACIONAMENTOS!$E$2:'[1]RELACIONAMENTOS'!H23:I26,2,0)</f>
        <v>#REF!</v>
      </c>
      <c r="O23" s="6" t="str">
        <f>IFERROR(VLOOKUP(A23,[1]RELACIONAMENTOS!$K$2:$L$4,2,0),"PRODUTO NÃO ENCONTRADO")</f>
        <v>PRODUTO NÃO ENCONTRADO</v>
      </c>
      <c r="P23" s="6"/>
      <c r="Q23" s="6" t="str">
        <f t="shared" si="5"/>
        <v>meta atingida</v>
      </c>
      <c r="R23" s="6" t="str">
        <f t="shared" si="6"/>
        <v>meta não atingida</v>
      </c>
      <c r="S23" s="6" t="str">
        <f t="shared" si="7"/>
        <v>alguma atingida</v>
      </c>
      <c r="T23" s="6" t="str">
        <f t="shared" si="8"/>
        <v>nem todas</v>
      </c>
      <c r="U23" s="6" t="str">
        <f>IF(E23&gt;=1000,"FRETE NA PROMOCAO",VLOOKUP(B23,[1]RELACIONAMENTOS!$N$2:$O$5,2,1))</f>
        <v>FRETE NA PROMOCAO</v>
      </c>
      <c r="V23" s="6" t="str">
        <f t="shared" si="9"/>
        <v>3%</v>
      </c>
      <c r="W23" s="7">
        <f t="shared" si="10"/>
        <v>0.06</v>
      </c>
      <c r="X23" s="6"/>
    </row>
    <row r="24" spans="1:24" x14ac:dyDescent="0.25">
      <c r="A24" s="6" t="s">
        <v>2</v>
      </c>
      <c r="B24" s="6" t="s">
        <v>4</v>
      </c>
      <c r="C24" s="6">
        <v>300</v>
      </c>
      <c r="D24" s="10">
        <v>3.5</v>
      </c>
      <c r="E24" s="9">
        <f t="shared" si="0"/>
        <v>1050</v>
      </c>
      <c r="F24" s="8">
        <v>40906</v>
      </c>
      <c r="G24" s="6">
        <f t="shared" si="1"/>
        <v>12</v>
      </c>
      <c r="H24" s="6">
        <f t="shared" si="2"/>
        <v>2011</v>
      </c>
      <c r="I24" s="6" t="str">
        <f t="shared" si="3"/>
        <v>12 / 2011</v>
      </c>
      <c r="J24" s="6" t="str">
        <f t="shared" si="4"/>
        <v>quinta-feira</v>
      </c>
      <c r="K24" s="6" t="str">
        <f>VLOOKUP(A24,[1]RELACIONAMENTOS!$A$1:$C$4,MATCH($K$1,[1]RELACIONAMENTOS!$A$1:$C$1,0),0)</f>
        <v>Coopercarga</v>
      </c>
      <c r="L24" s="6" t="str">
        <f>VLOOKUP(A24,[1]RELACIONAMENTOS!A:C,3,0)</f>
        <v>Fernando</v>
      </c>
      <c r="M24" s="6" t="str">
        <f>VLOOKUP(B24,[1]RELACIONAMENTOS!$E$2:$F$5,2,0)</f>
        <v>Maria</v>
      </c>
      <c r="N24" s="6" t="e">
        <f>VLOOKUP(B24,[1]RELACIONAMENTOS!$E$2:'[1]RELACIONAMENTOS'!H24:I27,2,0)</f>
        <v>#REF!</v>
      </c>
      <c r="O24" s="6" t="str">
        <f>IFERROR(VLOOKUP(A24,[1]RELACIONAMENTOS!$K$2:$L$4,2,0),"PRODUTO NÃO ENCONTRADO")</f>
        <v>PRODUTO NÃO ENCONTRADO</v>
      </c>
      <c r="P24" s="6"/>
      <c r="Q24" s="6" t="str">
        <f t="shared" si="5"/>
        <v>meta atingida</v>
      </c>
      <c r="R24" s="6" t="str">
        <f t="shared" si="6"/>
        <v>meta não atingida</v>
      </c>
      <c r="S24" s="6" t="str">
        <f t="shared" si="7"/>
        <v>alguma atingida</v>
      </c>
      <c r="T24" s="6" t="str">
        <f t="shared" si="8"/>
        <v>nem todas</v>
      </c>
      <c r="U24" s="6" t="str">
        <f>IF(E24&gt;=1000,"FRETE NA PROMOCAO",VLOOKUP(B24,[1]RELACIONAMENTOS!$N$2:$O$5,2,1))</f>
        <v>FRETE NA PROMOCAO</v>
      </c>
      <c r="V24" s="6" t="str">
        <f t="shared" si="9"/>
        <v>3%</v>
      </c>
      <c r="W24" s="7">
        <f t="shared" si="10"/>
        <v>0.06</v>
      </c>
      <c r="X24" s="6"/>
    </row>
    <row r="25" spans="1:24" x14ac:dyDescent="0.25">
      <c r="A25" s="6" t="s">
        <v>2</v>
      </c>
      <c r="B25" s="6" t="s">
        <v>4</v>
      </c>
      <c r="C25" s="6">
        <v>300</v>
      </c>
      <c r="D25" s="10">
        <v>3.5</v>
      </c>
      <c r="E25" s="9">
        <f t="shared" si="0"/>
        <v>1050</v>
      </c>
      <c r="F25" s="8">
        <v>40907</v>
      </c>
      <c r="G25" s="6">
        <f t="shared" si="1"/>
        <v>12</v>
      </c>
      <c r="H25" s="6">
        <f t="shared" si="2"/>
        <v>2011</v>
      </c>
      <c r="I25" s="6" t="str">
        <f t="shared" si="3"/>
        <v>12 / 2011</v>
      </c>
      <c r="J25" s="6" t="str">
        <f t="shared" si="4"/>
        <v>sexta-feira</v>
      </c>
      <c r="K25" s="6" t="str">
        <f>VLOOKUP(A25,[1]RELACIONAMENTOS!$A$1:$C$4,MATCH($K$1,[1]RELACIONAMENTOS!$A$1:$C$1,0),0)</f>
        <v>Coopercarga</v>
      </c>
      <c r="L25" s="6" t="str">
        <f>VLOOKUP(A25,[1]RELACIONAMENTOS!A:C,3,0)</f>
        <v>Fernando</v>
      </c>
      <c r="M25" s="6" t="str">
        <f>VLOOKUP(B25,[1]RELACIONAMENTOS!$E$2:$F$5,2,0)</f>
        <v>Maria</v>
      </c>
      <c r="N25" s="6" t="e">
        <f>VLOOKUP(B25,[1]RELACIONAMENTOS!$E$2:'[1]RELACIONAMENTOS'!H25:I28,2,0)</f>
        <v>#REF!</v>
      </c>
      <c r="O25" s="6" t="str">
        <f>IFERROR(VLOOKUP(A25,[1]RELACIONAMENTOS!$K$2:$L$4,2,0),"PRODUTO NÃO ENCONTRADO")</f>
        <v>PRODUTO NÃO ENCONTRADO</v>
      </c>
      <c r="P25" s="6"/>
      <c r="Q25" s="6" t="str">
        <f t="shared" si="5"/>
        <v>meta atingida</v>
      </c>
      <c r="R25" s="6" t="str">
        <f t="shared" si="6"/>
        <v>meta não atingida</v>
      </c>
      <c r="S25" s="6" t="str">
        <f t="shared" si="7"/>
        <v>alguma atingida</v>
      </c>
      <c r="T25" s="6" t="str">
        <f t="shared" si="8"/>
        <v>nem todas</v>
      </c>
      <c r="U25" s="6" t="str">
        <f>IF(E25&gt;=1000,"FRETE NA PROMOCAO",VLOOKUP(B25,[1]RELACIONAMENTOS!$N$2:$O$5,2,1))</f>
        <v>FRETE NA PROMOCAO</v>
      </c>
      <c r="V25" s="6" t="str">
        <f t="shared" si="9"/>
        <v>3%</v>
      </c>
      <c r="W25" s="7">
        <f t="shared" si="10"/>
        <v>0.06</v>
      </c>
      <c r="X25" s="6"/>
    </row>
    <row r="26" spans="1:24" x14ac:dyDescent="0.25">
      <c r="A26" s="6" t="s">
        <v>2</v>
      </c>
      <c r="B26" s="6" t="s">
        <v>3</v>
      </c>
      <c r="C26" s="6">
        <v>300</v>
      </c>
      <c r="D26" s="10">
        <v>3</v>
      </c>
      <c r="E26" s="9">
        <f t="shared" si="0"/>
        <v>900</v>
      </c>
      <c r="F26" s="8">
        <v>40908</v>
      </c>
      <c r="G26" s="6">
        <f t="shared" si="1"/>
        <v>12</v>
      </c>
      <c r="H26" s="6">
        <f t="shared" si="2"/>
        <v>2011</v>
      </c>
      <c r="I26" s="6" t="str">
        <f t="shared" si="3"/>
        <v>12 / 2011</v>
      </c>
      <c r="J26" s="6" t="str">
        <f t="shared" si="4"/>
        <v>sábado</v>
      </c>
      <c r="K26" s="6" t="str">
        <f>VLOOKUP(A26,[1]RELACIONAMENTOS!$A$1:$C$4,MATCH($K$1,[1]RELACIONAMENTOS!$A$1:$C$1,0),0)</f>
        <v>Coopercarga</v>
      </c>
      <c r="L26" s="6" t="str">
        <f>VLOOKUP(A26,[1]RELACIONAMENTOS!A:C,3,0)</f>
        <v>Fernando</v>
      </c>
      <c r="M26" s="6" t="str">
        <f>VLOOKUP(B26,[1]RELACIONAMENTOS!$E$2:$F$5,2,0)</f>
        <v>Maria</v>
      </c>
      <c r="N26" s="6" t="e">
        <f>VLOOKUP(B26,[1]RELACIONAMENTOS!$E$2:'[1]RELACIONAMENTOS'!H26:I29,2,0)</f>
        <v>#REF!</v>
      </c>
      <c r="O26" s="6" t="str">
        <f>IFERROR(VLOOKUP(A26,[1]RELACIONAMENTOS!$K$2:$L$4,2,0),"PRODUTO NÃO ENCONTRADO")</f>
        <v>PRODUTO NÃO ENCONTRADO</v>
      </c>
      <c r="P26" s="6"/>
      <c r="Q26" s="6" t="str">
        <f t="shared" si="5"/>
        <v>meta atingida</v>
      </c>
      <c r="R26" s="6" t="str">
        <f t="shared" si="6"/>
        <v>meta não atingida</v>
      </c>
      <c r="S26" s="6" t="str">
        <f t="shared" si="7"/>
        <v>alguma atingida</v>
      </c>
      <c r="T26" s="6" t="str">
        <f t="shared" si="8"/>
        <v>nem todas</v>
      </c>
      <c r="U26" s="6">
        <f>IF(E26&gt;=1000,"FRETE NA PROMOCAO",VLOOKUP(B26,[1]RELACIONAMENTOS!$N$2:$O$5,2,1))</f>
        <v>150</v>
      </c>
      <c r="V26" s="6" t="str">
        <f t="shared" si="9"/>
        <v>2%</v>
      </c>
      <c r="W26" s="7">
        <f t="shared" si="10"/>
        <v>0.05</v>
      </c>
      <c r="X26" s="6"/>
    </row>
    <row r="27" spans="1:24" x14ac:dyDescent="0.25">
      <c r="A27" s="6" t="s">
        <v>2</v>
      </c>
      <c r="B27" s="6" t="s">
        <v>3</v>
      </c>
      <c r="C27" s="6">
        <v>300</v>
      </c>
      <c r="D27" s="10">
        <v>3</v>
      </c>
      <c r="E27" s="9">
        <f t="shared" si="0"/>
        <v>900</v>
      </c>
      <c r="F27" s="8">
        <v>40909</v>
      </c>
      <c r="G27" s="6">
        <f t="shared" si="1"/>
        <v>1</v>
      </c>
      <c r="H27" s="6">
        <f t="shared" si="2"/>
        <v>2012</v>
      </c>
      <c r="I27" s="6" t="str">
        <f t="shared" si="3"/>
        <v>1 / 2012</v>
      </c>
      <c r="J27" s="6" t="str">
        <f t="shared" si="4"/>
        <v>domingo</v>
      </c>
      <c r="K27" s="6" t="str">
        <f>VLOOKUP(A27,[1]RELACIONAMENTOS!$A$1:$C$4,MATCH($K$1,[1]RELACIONAMENTOS!$A$1:$C$1,0),0)</f>
        <v>Coopercarga</v>
      </c>
      <c r="L27" s="6" t="str">
        <f>VLOOKUP(A27,[1]RELACIONAMENTOS!A:C,3,0)</f>
        <v>Fernando</v>
      </c>
      <c r="M27" s="6" t="str">
        <f>VLOOKUP(B27,[1]RELACIONAMENTOS!$E$2:$F$5,2,0)</f>
        <v>Maria</v>
      </c>
      <c r="N27" s="6" t="e">
        <f>VLOOKUP(B27,[1]RELACIONAMENTOS!$E$2:'[1]RELACIONAMENTOS'!H27:I30,2,0)</f>
        <v>#REF!</v>
      </c>
      <c r="O27" s="6" t="str">
        <f>IFERROR(VLOOKUP(A27,[1]RELACIONAMENTOS!$K$2:$L$4,2,0),"PRODUTO NÃO ENCONTRADO")</f>
        <v>PRODUTO NÃO ENCONTRADO</v>
      </c>
      <c r="P27" s="6"/>
      <c r="Q27" s="6" t="str">
        <f t="shared" si="5"/>
        <v>meta atingida</v>
      </c>
      <c r="R27" s="6" t="str">
        <f t="shared" si="6"/>
        <v>meta não atingida</v>
      </c>
      <c r="S27" s="6" t="str">
        <f t="shared" si="7"/>
        <v>alguma atingida</v>
      </c>
      <c r="T27" s="6" t="str">
        <f t="shared" si="8"/>
        <v>nem todas</v>
      </c>
      <c r="U27" s="6">
        <f>IF(E27&gt;=1000,"FRETE NA PROMOCAO",VLOOKUP(B27,[1]RELACIONAMENTOS!$N$2:$O$5,2,1))</f>
        <v>150</v>
      </c>
      <c r="V27" s="6" t="str">
        <f t="shared" si="9"/>
        <v>2%</v>
      </c>
      <c r="W27" s="7">
        <f t="shared" si="10"/>
        <v>0.05</v>
      </c>
      <c r="X27" s="6"/>
    </row>
    <row r="28" spans="1:24" x14ac:dyDescent="0.25">
      <c r="A28" s="6" t="s">
        <v>2</v>
      </c>
      <c r="B28" s="6" t="s">
        <v>0</v>
      </c>
      <c r="C28" s="6">
        <v>20</v>
      </c>
      <c r="D28" s="10">
        <v>3</v>
      </c>
      <c r="E28" s="9">
        <f t="shared" si="0"/>
        <v>60</v>
      </c>
      <c r="F28" s="8">
        <v>40910</v>
      </c>
      <c r="G28" s="6">
        <f t="shared" si="1"/>
        <v>1</v>
      </c>
      <c r="H28" s="6">
        <f t="shared" si="2"/>
        <v>2012</v>
      </c>
      <c r="I28" s="6" t="str">
        <f t="shared" si="3"/>
        <v>1 / 2012</v>
      </c>
      <c r="J28" s="6" t="str">
        <f t="shared" si="4"/>
        <v>segunda-feira</v>
      </c>
      <c r="K28" s="6" t="str">
        <f>VLOOKUP(A28,[1]RELACIONAMENTOS!$A$1:$C$4,MATCH($K$1,[1]RELACIONAMENTOS!$A$1:$C$1,0),0)</f>
        <v>Coopercarga</v>
      </c>
      <c r="L28" s="6" t="str">
        <f>VLOOKUP(A28,[1]RELACIONAMENTOS!A:C,3,0)</f>
        <v>Fernando</v>
      </c>
      <c r="M28" s="6" t="str">
        <f>VLOOKUP(B28,[1]RELACIONAMENTOS!$E$2:$F$5,2,0)</f>
        <v>João</v>
      </c>
      <c r="N28" s="6" t="e">
        <f>VLOOKUP(B28,[1]RELACIONAMENTOS!$E$2:'[1]RELACIONAMENTOS'!H28:I31,2,0)</f>
        <v>#REF!</v>
      </c>
      <c r="O28" s="6" t="str">
        <f>IFERROR(VLOOKUP(A28,[1]RELACIONAMENTOS!$K$2:$L$4,2,0),"PRODUTO NÃO ENCONTRADO")</f>
        <v>PRODUTO NÃO ENCONTRADO</v>
      </c>
      <c r="P28" s="6"/>
      <c r="Q28" s="6" t="str">
        <f t="shared" si="5"/>
        <v>meta não atingida</v>
      </c>
      <c r="R28" s="6" t="str">
        <f t="shared" si="6"/>
        <v>meta não atingida</v>
      </c>
      <c r="S28" s="6" t="str">
        <f t="shared" si="7"/>
        <v>nenhuma atingida</v>
      </c>
      <c r="T28" s="6" t="str">
        <f t="shared" si="8"/>
        <v>nem todas</v>
      </c>
      <c r="U28" s="6">
        <f>IF(E28&gt;=1000,"FRETE NA PROMOCAO",VLOOKUP(B28,[1]RELACIONAMENTOS!$N$2:$O$5,2,1))</f>
        <v>230</v>
      </c>
      <c r="V28" s="6" t="str">
        <f t="shared" si="9"/>
        <v>1%</v>
      </c>
      <c r="W28" s="7">
        <f t="shared" si="10"/>
        <v>0.01</v>
      </c>
      <c r="X28" s="6"/>
    </row>
    <row r="29" spans="1:24" x14ac:dyDescent="0.25">
      <c r="A29" s="6" t="s">
        <v>2</v>
      </c>
      <c r="B29" s="6" t="s">
        <v>0</v>
      </c>
      <c r="C29" s="6">
        <v>20</v>
      </c>
      <c r="D29" s="10">
        <v>3</v>
      </c>
      <c r="E29" s="9">
        <f t="shared" si="0"/>
        <v>60</v>
      </c>
      <c r="F29" s="8">
        <v>40911</v>
      </c>
      <c r="G29" s="6">
        <f t="shared" si="1"/>
        <v>1</v>
      </c>
      <c r="H29" s="6">
        <f t="shared" si="2"/>
        <v>2012</v>
      </c>
      <c r="I29" s="6" t="str">
        <f t="shared" si="3"/>
        <v>1 / 2012</v>
      </c>
      <c r="J29" s="6" t="str">
        <f t="shared" si="4"/>
        <v>terça-feira</v>
      </c>
      <c r="K29" s="6" t="str">
        <f>VLOOKUP(A29,[1]RELACIONAMENTOS!$A$1:$C$4,MATCH($K$1,[1]RELACIONAMENTOS!$A$1:$C$1,0),0)</f>
        <v>Coopercarga</v>
      </c>
      <c r="L29" s="6" t="str">
        <f>VLOOKUP(A29,[1]RELACIONAMENTOS!A:C,3,0)</f>
        <v>Fernando</v>
      </c>
      <c r="M29" s="6" t="str">
        <f>VLOOKUP(B29,[1]RELACIONAMENTOS!$E$2:$F$5,2,0)</f>
        <v>João</v>
      </c>
      <c r="N29" s="6" t="e">
        <f>VLOOKUP(B29,[1]RELACIONAMENTOS!$E$2:'[1]RELACIONAMENTOS'!H29:I32,2,0)</f>
        <v>#REF!</v>
      </c>
      <c r="O29" s="6" t="str">
        <f>IFERROR(VLOOKUP(A29,[1]RELACIONAMENTOS!$K$2:$L$4,2,0),"PRODUTO NÃO ENCONTRADO")</f>
        <v>PRODUTO NÃO ENCONTRADO</v>
      </c>
      <c r="P29" s="6"/>
      <c r="Q29" s="6" t="str">
        <f t="shared" si="5"/>
        <v>meta não atingida</v>
      </c>
      <c r="R29" s="6" t="str">
        <f t="shared" si="6"/>
        <v>meta não atingida</v>
      </c>
      <c r="S29" s="6" t="str">
        <f t="shared" si="7"/>
        <v>nenhuma atingida</v>
      </c>
      <c r="T29" s="6" t="str">
        <f t="shared" si="8"/>
        <v>nem todas</v>
      </c>
      <c r="U29" s="6">
        <f>IF(E29&gt;=1000,"FRETE NA PROMOCAO",VLOOKUP(B29,[1]RELACIONAMENTOS!$N$2:$O$5,2,1))</f>
        <v>230</v>
      </c>
      <c r="V29" s="6" t="str">
        <f t="shared" si="9"/>
        <v>1%</v>
      </c>
      <c r="W29" s="7">
        <f t="shared" si="10"/>
        <v>0.01</v>
      </c>
      <c r="X29" s="6"/>
    </row>
    <row r="30" spans="1:24" x14ac:dyDescent="0.25">
      <c r="A30" s="6" t="s">
        <v>1</v>
      </c>
      <c r="B30" s="6" t="s">
        <v>0</v>
      </c>
      <c r="C30" s="6">
        <v>20</v>
      </c>
      <c r="D30" s="10">
        <v>3</v>
      </c>
      <c r="E30" s="9">
        <f t="shared" si="0"/>
        <v>60</v>
      </c>
      <c r="F30" s="8">
        <v>40912</v>
      </c>
      <c r="G30" s="6">
        <f t="shared" si="1"/>
        <v>1</v>
      </c>
      <c r="H30" s="6">
        <f t="shared" si="2"/>
        <v>2012</v>
      </c>
      <c r="I30" s="6" t="str">
        <f t="shared" si="3"/>
        <v>1 / 2012</v>
      </c>
      <c r="J30" s="6" t="str">
        <f t="shared" si="4"/>
        <v>quarta-feira</v>
      </c>
      <c r="K30" s="6" t="str">
        <f>VLOOKUP(A30,[1]RELACIONAMENTOS!$A$1:$C$4,MATCH($K$1,[1]RELACIONAMENTOS!$A$1:$C$1,0),0)</f>
        <v>ABC REMÉDIOS</v>
      </c>
      <c r="L30" s="6" t="str">
        <f>VLOOKUP(A30,[1]RELACIONAMENTOS!A:C,3,0)</f>
        <v>Talita</v>
      </c>
      <c r="M30" s="6" t="str">
        <f>VLOOKUP(B30,[1]RELACIONAMENTOS!$E$2:$F$5,2,0)</f>
        <v>João</v>
      </c>
      <c r="N30" s="6" t="e">
        <f>VLOOKUP(B30,[1]RELACIONAMENTOS!$E$2:'[1]RELACIONAMENTOS'!H30:I33,2,0)</f>
        <v>#REF!</v>
      </c>
      <c r="O30" s="6">
        <f>IFERROR(VLOOKUP(A30,[1]RELACIONAMENTOS!$K$2:$L$4,2,0),"PRODUTO NÃO ENCONTRADO")</f>
        <v>789123456</v>
      </c>
      <c r="P30" s="6"/>
      <c r="Q30" s="6" t="str">
        <f t="shared" si="5"/>
        <v>meta não atingida</v>
      </c>
      <c r="R30" s="6" t="str">
        <f t="shared" si="6"/>
        <v>meta não atingida</v>
      </c>
      <c r="S30" s="6" t="str">
        <f t="shared" si="7"/>
        <v>nenhuma atingida</v>
      </c>
      <c r="T30" s="6" t="str">
        <f t="shared" si="8"/>
        <v>nem todas</v>
      </c>
      <c r="U30" s="6">
        <f>IF(E30&gt;=1000,"FRETE NA PROMOCAO",VLOOKUP(B30,[1]RELACIONAMENTOS!$N$2:$O$5,2,1))</f>
        <v>230</v>
      </c>
      <c r="V30" s="6" t="str">
        <f t="shared" si="9"/>
        <v>1%</v>
      </c>
      <c r="W30" s="7">
        <f t="shared" si="10"/>
        <v>0.01</v>
      </c>
      <c r="X30" s="6"/>
    </row>
    <row r="31" spans="1:24" x14ac:dyDescent="0.25">
      <c r="A31" s="6" t="s">
        <v>1</v>
      </c>
      <c r="B31" s="6" t="s">
        <v>0</v>
      </c>
      <c r="C31" s="6">
        <v>20</v>
      </c>
      <c r="D31" s="10">
        <v>3</v>
      </c>
      <c r="E31" s="9">
        <f t="shared" si="0"/>
        <v>60</v>
      </c>
      <c r="F31" s="8">
        <v>40913</v>
      </c>
      <c r="G31" s="6">
        <f t="shared" si="1"/>
        <v>1</v>
      </c>
      <c r="H31" s="6">
        <f t="shared" si="2"/>
        <v>2012</v>
      </c>
      <c r="I31" s="6" t="str">
        <f t="shared" si="3"/>
        <v>1 / 2012</v>
      </c>
      <c r="J31" s="6" t="str">
        <f t="shared" si="4"/>
        <v>quinta-feira</v>
      </c>
      <c r="K31" s="6" t="str">
        <f>VLOOKUP(A31,[1]RELACIONAMENTOS!$A$1:$C$4,MATCH($K$1,[1]RELACIONAMENTOS!$A$1:$C$1,0),0)</f>
        <v>ABC REMÉDIOS</v>
      </c>
      <c r="L31" s="6" t="str">
        <f>VLOOKUP(A31,[1]RELACIONAMENTOS!A:C,3,0)</f>
        <v>Talita</v>
      </c>
      <c r="M31" s="6" t="str">
        <f>VLOOKUP(B31,[1]RELACIONAMENTOS!$E$2:$F$5,2,0)</f>
        <v>João</v>
      </c>
      <c r="N31" s="6" t="e">
        <f>VLOOKUP(B31,[1]RELACIONAMENTOS!$E$2:'[1]RELACIONAMENTOS'!H31:I34,2,0)</f>
        <v>#REF!</v>
      </c>
      <c r="O31" s="6">
        <f>IFERROR(VLOOKUP(A31,[1]RELACIONAMENTOS!$K$2:$L$4,2,0),"PRODUTO NÃO ENCONTRADO")</f>
        <v>789123456</v>
      </c>
      <c r="P31" s="6"/>
      <c r="Q31" s="6" t="str">
        <f t="shared" si="5"/>
        <v>meta não atingida</v>
      </c>
      <c r="R31" s="6" t="str">
        <f t="shared" si="6"/>
        <v>meta não atingida</v>
      </c>
      <c r="S31" s="6" t="str">
        <f t="shared" si="7"/>
        <v>nenhuma atingida</v>
      </c>
      <c r="T31" s="6" t="str">
        <f t="shared" si="8"/>
        <v>nem todas</v>
      </c>
      <c r="U31" s="6">
        <f>IF(E31&gt;=1000,"FRETE NA PROMOCAO",VLOOKUP(B31,[1]RELACIONAMENTOS!$N$2:$O$5,2,1))</f>
        <v>230</v>
      </c>
      <c r="V31" s="6" t="str">
        <f t="shared" si="9"/>
        <v>1%</v>
      </c>
      <c r="W31" s="7">
        <f t="shared" si="10"/>
        <v>0.01</v>
      </c>
      <c r="X31" s="6"/>
    </row>
    <row r="32" spans="1:24" x14ac:dyDescent="0.25">
      <c r="A32" s="19" t="s">
        <v>1</v>
      </c>
      <c r="B32" s="19" t="s">
        <v>0</v>
      </c>
      <c r="C32" s="19">
        <v>20</v>
      </c>
      <c r="D32" s="18">
        <v>3</v>
      </c>
      <c r="E32" s="17">
        <f t="shared" si="0"/>
        <v>60</v>
      </c>
      <c r="F32" s="16">
        <v>40914</v>
      </c>
      <c r="G32" s="6">
        <f t="shared" si="1"/>
        <v>1</v>
      </c>
      <c r="H32" s="6">
        <f t="shared" si="2"/>
        <v>2012</v>
      </c>
      <c r="I32" s="6" t="str">
        <f t="shared" si="3"/>
        <v>1 / 2012</v>
      </c>
      <c r="J32" s="6" t="str">
        <f t="shared" si="4"/>
        <v>sexta-feira</v>
      </c>
      <c r="K32" s="6" t="str">
        <f>VLOOKUP(A32,[1]RELACIONAMENTOS!$A$1:$C$4,MATCH($K$1,[1]RELACIONAMENTOS!$A$1:$C$1,0),0)</f>
        <v>ABC REMÉDIOS</v>
      </c>
      <c r="L32" s="6" t="str">
        <f>VLOOKUP(A32,[1]RELACIONAMENTOS!A:C,3,0)</f>
        <v>Talita</v>
      </c>
      <c r="M32" s="6" t="str">
        <f>VLOOKUP(B32,[1]RELACIONAMENTOS!$E$2:$F$5,2,0)</f>
        <v>João</v>
      </c>
      <c r="N32" s="6" t="e">
        <f>VLOOKUP(B32,[1]RELACIONAMENTOS!$E$2:'[1]RELACIONAMENTOS'!H32:I35,2,0)</f>
        <v>#REF!</v>
      </c>
      <c r="O32" s="6">
        <f>IFERROR(VLOOKUP(A32,[1]RELACIONAMENTOS!$K$2:$L$4,2,0),"PRODUTO NÃO ENCONTRADO")</f>
        <v>789123456</v>
      </c>
      <c r="P32" s="6"/>
      <c r="Q32" s="6" t="str">
        <f t="shared" si="5"/>
        <v>meta não atingida</v>
      </c>
      <c r="R32" s="6" t="str">
        <f t="shared" si="6"/>
        <v>meta não atingida</v>
      </c>
      <c r="S32" s="6" t="str">
        <f t="shared" si="7"/>
        <v>nenhuma atingida</v>
      </c>
      <c r="T32" s="6" t="str">
        <f t="shared" si="8"/>
        <v>nem todas</v>
      </c>
      <c r="U32" s="6">
        <f>IF(E32&gt;=1000,"FRETE NA PROMOCAO",VLOOKUP(B32,[1]RELACIONAMENTOS!$N$2:$O$5,2,1))</f>
        <v>230</v>
      </c>
      <c r="V32" s="6" t="str">
        <f t="shared" si="9"/>
        <v>1%</v>
      </c>
      <c r="W32" s="7">
        <f t="shared" si="10"/>
        <v>0.01</v>
      </c>
      <c r="X32" s="6"/>
    </row>
    <row r="33" spans="1:24" x14ac:dyDescent="0.25">
      <c r="A33" s="6" t="s">
        <v>1</v>
      </c>
      <c r="B33" s="6" t="s">
        <v>0</v>
      </c>
      <c r="C33" s="6">
        <v>20</v>
      </c>
      <c r="D33" s="10">
        <v>3</v>
      </c>
      <c r="E33" s="9">
        <f t="shared" si="0"/>
        <v>60</v>
      </c>
      <c r="F33" s="8">
        <v>40915</v>
      </c>
      <c r="G33" s="6">
        <f t="shared" si="1"/>
        <v>1</v>
      </c>
      <c r="H33" s="6">
        <f t="shared" si="2"/>
        <v>2012</v>
      </c>
      <c r="I33" s="6" t="str">
        <f t="shared" si="3"/>
        <v>1 / 2012</v>
      </c>
      <c r="J33" s="6" t="str">
        <f t="shared" si="4"/>
        <v>sábado</v>
      </c>
      <c r="K33" s="6" t="str">
        <f>VLOOKUP(A33,[1]RELACIONAMENTOS!$A$1:$C$4,MATCH($K$1,[1]RELACIONAMENTOS!$A$1:$C$1,0),0)</f>
        <v>ABC REMÉDIOS</v>
      </c>
      <c r="L33" s="6" t="str">
        <f>VLOOKUP(A33,[1]RELACIONAMENTOS!A:C,3,0)</f>
        <v>Talita</v>
      </c>
      <c r="M33" s="6" t="str">
        <f>VLOOKUP(B33,[1]RELACIONAMENTOS!$E$2:$F$5,2,0)</f>
        <v>João</v>
      </c>
      <c r="N33" s="6" t="e">
        <f>VLOOKUP(B33,[1]RELACIONAMENTOS!$E$2:'[1]RELACIONAMENTOS'!H33:I36,2,0)</f>
        <v>#REF!</v>
      </c>
      <c r="O33" s="6">
        <f>IFERROR(VLOOKUP(A33,[1]RELACIONAMENTOS!$K$2:$L$4,2,0),"PRODUTO NÃO ENCONTRADO")</f>
        <v>789123456</v>
      </c>
      <c r="P33" s="6"/>
      <c r="Q33" s="6" t="str">
        <f t="shared" si="5"/>
        <v>meta não atingida</v>
      </c>
      <c r="R33" s="6" t="str">
        <f t="shared" si="6"/>
        <v>meta não atingida</v>
      </c>
      <c r="S33" s="6" t="str">
        <f t="shared" si="7"/>
        <v>nenhuma atingida</v>
      </c>
      <c r="T33" s="6" t="str">
        <f t="shared" si="8"/>
        <v>nem todas</v>
      </c>
      <c r="U33" s="6">
        <f>IF(E33&gt;=1000,"FRETE NA PROMOCAO",VLOOKUP(B33,[1]RELACIONAMENTOS!$N$2:$O$5,2,1))</f>
        <v>230</v>
      </c>
      <c r="V33" s="6" t="str">
        <f t="shared" si="9"/>
        <v>1%</v>
      </c>
      <c r="W33" s="7">
        <f t="shared" si="10"/>
        <v>0.01</v>
      </c>
      <c r="X33" s="6"/>
    </row>
    <row r="34" spans="1:24" x14ac:dyDescent="0.25">
      <c r="A34" s="6" t="s">
        <v>1</v>
      </c>
      <c r="B34" s="6" t="s">
        <v>0</v>
      </c>
      <c r="C34" s="6">
        <v>20</v>
      </c>
      <c r="D34" s="10">
        <v>3</v>
      </c>
      <c r="E34" s="9">
        <f t="shared" ref="E34:E65" si="11">C34*D34</f>
        <v>60</v>
      </c>
      <c r="F34" s="8">
        <v>40916</v>
      </c>
      <c r="G34" s="6">
        <f t="shared" ref="G34:G65" si="12">MONTH(F34)</f>
        <v>1</v>
      </c>
      <c r="H34" s="6">
        <f t="shared" ref="H34:H65" si="13">YEAR(F34)</f>
        <v>2012</v>
      </c>
      <c r="I34" s="6" t="str">
        <f t="shared" ref="I34:I65" si="14">G34&amp;" / "&amp;H34</f>
        <v>1 / 2012</v>
      </c>
      <c r="J34" s="6" t="str">
        <f t="shared" ref="J34:J65" si="15">TEXT(F34,"dddd")</f>
        <v>domingo</v>
      </c>
      <c r="K34" s="6" t="str">
        <f>VLOOKUP(A34,[1]RELACIONAMENTOS!$A$1:$C$4,MATCH($K$1,[1]RELACIONAMENTOS!$A$1:$C$1,0),0)</f>
        <v>ABC REMÉDIOS</v>
      </c>
      <c r="L34" s="6" t="str">
        <f>VLOOKUP(A34,[1]RELACIONAMENTOS!A:C,3,0)</f>
        <v>Talita</v>
      </c>
      <c r="M34" s="6" t="str">
        <f>VLOOKUP(B34,[1]RELACIONAMENTOS!$E$2:$F$5,2,0)</f>
        <v>João</v>
      </c>
      <c r="N34" s="6" t="e">
        <f>VLOOKUP(B34,[1]RELACIONAMENTOS!$E$2:'[1]RELACIONAMENTOS'!H34:I37,2,0)</f>
        <v>#REF!</v>
      </c>
      <c r="O34" s="6">
        <f>IFERROR(VLOOKUP(A34,[1]RELACIONAMENTOS!$K$2:$L$4,2,0),"PRODUTO NÃO ENCONTRADO")</f>
        <v>789123456</v>
      </c>
      <c r="P34" s="6"/>
      <c r="Q34" s="6" t="str">
        <f t="shared" ref="Q34:Q65" si="16">IF(E34&gt;=500,"meta atingida","meta não atingida")</f>
        <v>meta não atingida</v>
      </c>
      <c r="R34" s="6" t="str">
        <f t="shared" ref="R34:R65" si="17">IF(C34&gt;=500,"meta atingida","meta não atingida")</f>
        <v>meta não atingida</v>
      </c>
      <c r="S34" s="6" t="str">
        <f t="shared" ref="S34:S65" si="18">IF(OR(Q34="meta atingida",R34="meta atingida"),"alguma atingida","nenhuma atingida")</f>
        <v>nenhuma atingida</v>
      </c>
      <c r="T34" s="6" t="str">
        <f t="shared" ref="T34:T65" si="19">IF(AND(Q34="meta atingida",R34="meta atingida"),"todas atingidas","nem todas")</f>
        <v>nem todas</v>
      </c>
      <c r="U34" s="6">
        <f>IF(E34&gt;=1000,"FRETE NA PROMOCAO",VLOOKUP(B34,[1]RELACIONAMENTOS!$N$2:$O$5,2,1))</f>
        <v>230</v>
      </c>
      <c r="V34" s="6" t="str">
        <f t="shared" ref="V34:V65" si="20">IF(E34&lt;=500,"1%",IF(E34&lt;=1000,"2%",IF(E34&gt;=1000,"3%")))</f>
        <v>1%</v>
      </c>
      <c r="W34" s="7">
        <f t="shared" ref="W34:W65" si="21">VLOOKUP(E34,COM,3,1)</f>
        <v>0.01</v>
      </c>
      <c r="X34" s="6"/>
    </row>
    <row r="35" spans="1:24" x14ac:dyDescent="0.25">
      <c r="A35" s="6" t="s">
        <v>1</v>
      </c>
      <c r="B35" s="6" t="s">
        <v>0</v>
      </c>
      <c r="C35" s="6">
        <v>20</v>
      </c>
      <c r="D35" s="10">
        <v>3</v>
      </c>
      <c r="E35" s="9">
        <f t="shared" si="11"/>
        <v>60</v>
      </c>
      <c r="F35" s="8">
        <v>40917</v>
      </c>
      <c r="G35" s="6">
        <f t="shared" si="12"/>
        <v>1</v>
      </c>
      <c r="H35" s="6">
        <f t="shared" si="13"/>
        <v>2012</v>
      </c>
      <c r="I35" s="6" t="str">
        <f t="shared" si="14"/>
        <v>1 / 2012</v>
      </c>
      <c r="J35" s="6" t="str">
        <f t="shared" si="15"/>
        <v>segunda-feira</v>
      </c>
      <c r="K35" s="6" t="str">
        <f>VLOOKUP(A35,[1]RELACIONAMENTOS!$A$1:$C$4,MATCH($K$1,[1]RELACIONAMENTOS!$A$1:$C$1,0),0)</f>
        <v>ABC REMÉDIOS</v>
      </c>
      <c r="L35" s="6" t="str">
        <f>VLOOKUP(A35,[1]RELACIONAMENTOS!A:C,3,0)</f>
        <v>Talita</v>
      </c>
      <c r="M35" s="6" t="str">
        <f>VLOOKUP(B35,[1]RELACIONAMENTOS!$E$2:$F$5,2,0)</f>
        <v>João</v>
      </c>
      <c r="N35" s="6" t="e">
        <f>VLOOKUP(B35,[1]RELACIONAMENTOS!$E$2:'[1]RELACIONAMENTOS'!H35:I38,2,0)</f>
        <v>#REF!</v>
      </c>
      <c r="O35" s="6">
        <f>IFERROR(VLOOKUP(A35,[1]RELACIONAMENTOS!$K$2:$L$4,2,0),"PRODUTO NÃO ENCONTRADO")</f>
        <v>789123456</v>
      </c>
      <c r="P35" s="6"/>
      <c r="Q35" s="6" t="str">
        <f t="shared" si="16"/>
        <v>meta não atingida</v>
      </c>
      <c r="R35" s="6" t="str">
        <f t="shared" si="17"/>
        <v>meta não atingida</v>
      </c>
      <c r="S35" s="6" t="str">
        <f t="shared" si="18"/>
        <v>nenhuma atingida</v>
      </c>
      <c r="T35" s="6" t="str">
        <f t="shared" si="19"/>
        <v>nem todas</v>
      </c>
      <c r="U35" s="6">
        <f>IF(E35&gt;=1000,"FRETE NA PROMOCAO",VLOOKUP(B35,[1]RELACIONAMENTOS!$N$2:$O$5,2,1))</f>
        <v>230</v>
      </c>
      <c r="V35" s="6" t="str">
        <f t="shared" si="20"/>
        <v>1%</v>
      </c>
      <c r="W35" s="7">
        <f t="shared" si="21"/>
        <v>0.01</v>
      </c>
      <c r="X35" s="6"/>
    </row>
    <row r="36" spans="1:24" x14ac:dyDescent="0.25">
      <c r="A36" s="6" t="s">
        <v>1</v>
      </c>
      <c r="B36" s="6" t="s">
        <v>0</v>
      </c>
      <c r="C36" s="6">
        <v>20</v>
      </c>
      <c r="D36" s="10">
        <v>3</v>
      </c>
      <c r="E36" s="9">
        <f t="shared" si="11"/>
        <v>60</v>
      </c>
      <c r="F36" s="8">
        <v>40918</v>
      </c>
      <c r="G36" s="6">
        <f t="shared" si="12"/>
        <v>1</v>
      </c>
      <c r="H36" s="6">
        <f t="shared" si="13"/>
        <v>2012</v>
      </c>
      <c r="I36" s="6" t="str">
        <f t="shared" si="14"/>
        <v>1 / 2012</v>
      </c>
      <c r="J36" s="6" t="str">
        <f t="shared" si="15"/>
        <v>terça-feira</v>
      </c>
      <c r="K36" s="6" t="str">
        <f>VLOOKUP(A36,[1]RELACIONAMENTOS!$A$1:$C$4,MATCH($K$1,[1]RELACIONAMENTOS!$A$1:$C$1,0),0)</f>
        <v>ABC REMÉDIOS</v>
      </c>
      <c r="L36" s="6" t="str">
        <f>VLOOKUP(A36,[1]RELACIONAMENTOS!A:C,3,0)</f>
        <v>Talita</v>
      </c>
      <c r="M36" s="6" t="str">
        <f>VLOOKUP(B36,[1]RELACIONAMENTOS!$E$2:$F$5,2,0)</f>
        <v>João</v>
      </c>
      <c r="N36" s="6" t="e">
        <f>VLOOKUP(B36,[1]RELACIONAMENTOS!$E$2:'[1]RELACIONAMENTOS'!H36:I39,2,0)</f>
        <v>#REF!</v>
      </c>
      <c r="O36" s="6">
        <f>IFERROR(VLOOKUP(A36,[1]RELACIONAMENTOS!$K$2:$L$4,2,0),"PRODUTO NÃO ENCONTRADO")</f>
        <v>789123456</v>
      </c>
      <c r="P36" s="6"/>
      <c r="Q36" s="6" t="str">
        <f t="shared" si="16"/>
        <v>meta não atingida</v>
      </c>
      <c r="R36" s="6" t="str">
        <f t="shared" si="17"/>
        <v>meta não atingida</v>
      </c>
      <c r="S36" s="6" t="str">
        <f t="shared" si="18"/>
        <v>nenhuma atingida</v>
      </c>
      <c r="T36" s="6" t="str">
        <f t="shared" si="19"/>
        <v>nem todas</v>
      </c>
      <c r="U36" s="6">
        <f>IF(E36&gt;=1000,"FRETE NA PROMOCAO",VLOOKUP(B36,[1]RELACIONAMENTOS!$N$2:$O$5,2,1))</f>
        <v>230</v>
      </c>
      <c r="V36" s="6" t="str">
        <f t="shared" si="20"/>
        <v>1%</v>
      </c>
      <c r="W36" s="7">
        <f t="shared" si="21"/>
        <v>0.01</v>
      </c>
      <c r="X36" s="6"/>
    </row>
    <row r="37" spans="1:24" x14ac:dyDescent="0.25">
      <c r="A37" s="6" t="s">
        <v>1</v>
      </c>
      <c r="B37" s="6" t="s">
        <v>0</v>
      </c>
      <c r="C37" s="6">
        <v>203</v>
      </c>
      <c r="D37" s="10">
        <v>3.5</v>
      </c>
      <c r="E37" s="9">
        <f t="shared" si="11"/>
        <v>710.5</v>
      </c>
      <c r="F37" s="8">
        <v>40919</v>
      </c>
      <c r="G37" s="6">
        <f t="shared" si="12"/>
        <v>1</v>
      </c>
      <c r="H37" s="6">
        <f t="shared" si="13"/>
        <v>2012</v>
      </c>
      <c r="I37" s="6" t="str">
        <f t="shared" si="14"/>
        <v>1 / 2012</v>
      </c>
      <c r="J37" s="6" t="str">
        <f t="shared" si="15"/>
        <v>quarta-feira</v>
      </c>
      <c r="K37" s="6" t="str">
        <f>VLOOKUP(A37,[1]RELACIONAMENTOS!$A$1:$C$4,MATCH($K$1,[1]RELACIONAMENTOS!$A$1:$C$1,0),0)</f>
        <v>ABC REMÉDIOS</v>
      </c>
      <c r="L37" s="6" t="str">
        <f>VLOOKUP(A37,[1]RELACIONAMENTOS!A:C,3,0)</f>
        <v>Talita</v>
      </c>
      <c r="M37" s="6" t="str">
        <f>VLOOKUP(B37,[1]RELACIONAMENTOS!$E$2:$F$5,2,0)</f>
        <v>João</v>
      </c>
      <c r="N37" s="6" t="e">
        <f>VLOOKUP(B37,[1]RELACIONAMENTOS!$E$2:'[1]RELACIONAMENTOS'!H37:I40,2,0)</f>
        <v>#REF!</v>
      </c>
      <c r="O37" s="6">
        <f>IFERROR(VLOOKUP(A37,[1]RELACIONAMENTOS!$K$2:$L$4,2,0),"PRODUTO NÃO ENCONTRADO")</f>
        <v>789123456</v>
      </c>
      <c r="P37" s="6"/>
      <c r="Q37" s="6" t="str">
        <f t="shared" si="16"/>
        <v>meta atingida</v>
      </c>
      <c r="R37" s="6" t="str">
        <f t="shared" si="17"/>
        <v>meta não atingida</v>
      </c>
      <c r="S37" s="6" t="str">
        <f t="shared" si="18"/>
        <v>alguma atingida</v>
      </c>
      <c r="T37" s="6" t="str">
        <f t="shared" si="19"/>
        <v>nem todas</v>
      </c>
      <c r="U37" s="6">
        <f>IF(E37&gt;=1000,"FRETE NA PROMOCAO",VLOOKUP(B37,[1]RELACIONAMENTOS!$N$2:$O$5,2,1))</f>
        <v>230</v>
      </c>
      <c r="V37" s="6" t="str">
        <f t="shared" si="20"/>
        <v>2%</v>
      </c>
      <c r="W37" s="7">
        <f t="shared" si="21"/>
        <v>0.04</v>
      </c>
      <c r="X37" s="6"/>
    </row>
    <row r="38" spans="1:24" x14ac:dyDescent="0.25">
      <c r="A38" s="6" t="s">
        <v>1</v>
      </c>
      <c r="B38" s="6" t="s">
        <v>0</v>
      </c>
      <c r="C38" s="6">
        <v>300</v>
      </c>
      <c r="D38" s="10">
        <v>3</v>
      </c>
      <c r="E38" s="9">
        <f t="shared" si="11"/>
        <v>900</v>
      </c>
      <c r="F38" s="8">
        <v>40920</v>
      </c>
      <c r="G38" s="6">
        <f t="shared" si="12"/>
        <v>1</v>
      </c>
      <c r="H38" s="6">
        <f t="shared" si="13"/>
        <v>2012</v>
      </c>
      <c r="I38" s="6" t="str">
        <f t="shared" si="14"/>
        <v>1 / 2012</v>
      </c>
      <c r="J38" s="6" t="str">
        <f t="shared" si="15"/>
        <v>quinta-feira</v>
      </c>
      <c r="K38" s="6" t="str">
        <f>VLOOKUP(A38,[1]RELACIONAMENTOS!$A$1:$C$4,MATCH($K$1,[1]RELACIONAMENTOS!$A$1:$C$1,0),0)</f>
        <v>ABC REMÉDIOS</v>
      </c>
      <c r="L38" s="6" t="str">
        <f>VLOOKUP(A38,[1]RELACIONAMENTOS!A:C,3,0)</f>
        <v>Talita</v>
      </c>
      <c r="M38" s="6" t="str">
        <f>VLOOKUP(B38,[1]RELACIONAMENTOS!$E$2:$F$5,2,0)</f>
        <v>João</v>
      </c>
      <c r="N38" s="6" t="e">
        <f>VLOOKUP(B38,[1]RELACIONAMENTOS!$E$2:'[1]RELACIONAMENTOS'!H38:I41,2,0)</f>
        <v>#REF!</v>
      </c>
      <c r="O38" s="6">
        <f>IFERROR(VLOOKUP(A38,[1]RELACIONAMENTOS!$K$2:$L$4,2,0),"PRODUTO NÃO ENCONTRADO")</f>
        <v>789123456</v>
      </c>
      <c r="P38" s="6"/>
      <c r="Q38" s="6" t="str">
        <f t="shared" si="16"/>
        <v>meta atingida</v>
      </c>
      <c r="R38" s="6" t="str">
        <f t="shared" si="17"/>
        <v>meta não atingida</v>
      </c>
      <c r="S38" s="6" t="str">
        <f t="shared" si="18"/>
        <v>alguma atingida</v>
      </c>
      <c r="T38" s="6" t="str">
        <f t="shared" si="19"/>
        <v>nem todas</v>
      </c>
      <c r="U38" s="6">
        <f>IF(E38&gt;=1000,"FRETE NA PROMOCAO",VLOOKUP(B38,[1]RELACIONAMENTOS!$N$2:$O$5,2,1))</f>
        <v>230</v>
      </c>
      <c r="V38" s="6" t="str">
        <f t="shared" si="20"/>
        <v>2%</v>
      </c>
      <c r="W38" s="7">
        <f t="shared" si="21"/>
        <v>0.05</v>
      </c>
      <c r="X38" s="6"/>
    </row>
    <row r="39" spans="1:24" x14ac:dyDescent="0.25">
      <c r="A39" s="6" t="s">
        <v>6</v>
      </c>
      <c r="B39" s="6" t="s">
        <v>5</v>
      </c>
      <c r="C39" s="6">
        <v>102</v>
      </c>
      <c r="D39" s="10">
        <v>1.5</v>
      </c>
      <c r="E39" s="9">
        <f t="shared" si="11"/>
        <v>153</v>
      </c>
      <c r="F39" s="8">
        <v>40921</v>
      </c>
      <c r="G39" s="6">
        <f t="shared" si="12"/>
        <v>1</v>
      </c>
      <c r="H39" s="6">
        <f t="shared" si="13"/>
        <v>2012</v>
      </c>
      <c r="I39" s="6" t="str">
        <f t="shared" si="14"/>
        <v>1 / 2012</v>
      </c>
      <c r="J39" s="6" t="str">
        <f t="shared" si="15"/>
        <v>sexta-feira</v>
      </c>
      <c r="K39" s="6" t="str">
        <f>VLOOKUP(A39,[1]RELACIONAMENTOS!$A$1:$C$4,MATCH($K$1,[1]RELACIONAMENTOS!$A$1:$C$1,0),0)</f>
        <v>ATOTAL</v>
      </c>
      <c r="L39" s="6" t="str">
        <f>VLOOKUP(A39,[1]RELACIONAMENTOS!A:C,3,0)</f>
        <v>Simone</v>
      </c>
      <c r="M39" s="6" t="str">
        <f>VLOOKUP(B39,[1]RELACIONAMENTOS!$E$2:$F$5,2,0)</f>
        <v>João</v>
      </c>
      <c r="N39" s="6" t="e">
        <f>VLOOKUP(B39,[1]RELACIONAMENTOS!$E$2:'[1]RELACIONAMENTOS'!H39:I42,2,0)</f>
        <v>#REF!</v>
      </c>
      <c r="O39" s="6">
        <f>IFERROR(VLOOKUP(A39,[1]RELACIONAMENTOS!$K$2:$L$4,2,0),"PRODUTO NÃO ENCONTRADO")</f>
        <v>78912345678</v>
      </c>
      <c r="P39" s="6"/>
      <c r="Q39" s="6" t="str">
        <f t="shared" si="16"/>
        <v>meta não atingida</v>
      </c>
      <c r="R39" s="6" t="str">
        <f t="shared" si="17"/>
        <v>meta não atingida</v>
      </c>
      <c r="S39" s="6" t="str">
        <f t="shared" si="18"/>
        <v>nenhuma atingida</v>
      </c>
      <c r="T39" s="6" t="str">
        <f t="shared" si="19"/>
        <v>nem todas</v>
      </c>
      <c r="U39" s="6">
        <f>IF(E39&gt;=1000,"FRETE NA PROMOCAO",VLOOKUP(B39,[1]RELACIONAMENTOS!$N$2:$O$5,2,1))</f>
        <v>90</v>
      </c>
      <c r="V39" s="6" t="str">
        <f t="shared" si="20"/>
        <v>1%</v>
      </c>
      <c r="W39" s="7">
        <f t="shared" si="21"/>
        <v>0.01</v>
      </c>
      <c r="X39" s="6"/>
    </row>
    <row r="40" spans="1:24" x14ac:dyDescent="0.25">
      <c r="A40" s="6" t="s">
        <v>1</v>
      </c>
      <c r="B40" s="6" t="s">
        <v>0</v>
      </c>
      <c r="C40" s="6">
        <v>200</v>
      </c>
      <c r="D40" s="10">
        <v>1.5</v>
      </c>
      <c r="E40" s="9">
        <f t="shared" si="11"/>
        <v>300</v>
      </c>
      <c r="F40" s="8">
        <v>40922</v>
      </c>
      <c r="G40" s="6">
        <f t="shared" si="12"/>
        <v>1</v>
      </c>
      <c r="H40" s="6">
        <f t="shared" si="13"/>
        <v>2012</v>
      </c>
      <c r="I40" s="6" t="str">
        <f t="shared" si="14"/>
        <v>1 / 2012</v>
      </c>
      <c r="J40" s="6" t="str">
        <f t="shared" si="15"/>
        <v>sábado</v>
      </c>
      <c r="K40" s="6" t="str">
        <f>VLOOKUP(A40,[1]RELACIONAMENTOS!$A$1:$C$4,MATCH($K$1,[1]RELACIONAMENTOS!$A$1:$C$1,0),0)</f>
        <v>ABC REMÉDIOS</v>
      </c>
      <c r="L40" s="6" t="str">
        <f>VLOOKUP(A40,[1]RELACIONAMENTOS!A:C,3,0)</f>
        <v>Talita</v>
      </c>
      <c r="M40" s="6" t="str">
        <f>VLOOKUP(B40,[1]RELACIONAMENTOS!$E$2:$F$5,2,0)</f>
        <v>João</v>
      </c>
      <c r="N40" s="6" t="e">
        <f>VLOOKUP(B40,[1]RELACIONAMENTOS!$E$2:'[1]RELACIONAMENTOS'!H40:I43,2,0)</f>
        <v>#REF!</v>
      </c>
      <c r="O40" s="6">
        <f>IFERROR(VLOOKUP(A40,[1]RELACIONAMENTOS!$K$2:$L$4,2,0),"PRODUTO NÃO ENCONTRADO")</f>
        <v>789123456</v>
      </c>
      <c r="P40" s="6"/>
      <c r="Q40" s="6" t="str">
        <f t="shared" si="16"/>
        <v>meta não atingida</v>
      </c>
      <c r="R40" s="6" t="str">
        <f t="shared" si="17"/>
        <v>meta não atingida</v>
      </c>
      <c r="S40" s="6" t="str">
        <f t="shared" si="18"/>
        <v>nenhuma atingida</v>
      </c>
      <c r="T40" s="6" t="str">
        <f t="shared" si="19"/>
        <v>nem todas</v>
      </c>
      <c r="U40" s="6">
        <f>IF(E40&gt;=1000,"FRETE NA PROMOCAO",VLOOKUP(B40,[1]RELACIONAMENTOS!$N$2:$O$5,2,1))</f>
        <v>230</v>
      </c>
      <c r="V40" s="6" t="str">
        <f t="shared" si="20"/>
        <v>1%</v>
      </c>
      <c r="W40" s="7">
        <f t="shared" si="21"/>
        <v>0.02</v>
      </c>
      <c r="X40" s="6"/>
    </row>
    <row r="41" spans="1:24" x14ac:dyDescent="0.25">
      <c r="A41" s="6" t="s">
        <v>1</v>
      </c>
      <c r="B41" s="6" t="s">
        <v>0</v>
      </c>
      <c r="C41" s="6">
        <v>300</v>
      </c>
      <c r="D41" s="10">
        <v>1.5</v>
      </c>
      <c r="E41" s="9">
        <f t="shared" si="11"/>
        <v>450</v>
      </c>
      <c r="F41" s="8">
        <v>40923</v>
      </c>
      <c r="G41" s="6">
        <f t="shared" si="12"/>
        <v>1</v>
      </c>
      <c r="H41" s="6">
        <f t="shared" si="13"/>
        <v>2012</v>
      </c>
      <c r="I41" s="6" t="str">
        <f t="shared" si="14"/>
        <v>1 / 2012</v>
      </c>
      <c r="J41" s="6" t="str">
        <f t="shared" si="15"/>
        <v>domingo</v>
      </c>
      <c r="K41" s="6" t="str">
        <f>VLOOKUP(A41,[1]RELACIONAMENTOS!$A$1:$C$4,MATCH($K$1,[1]RELACIONAMENTOS!$A$1:$C$1,0),0)</f>
        <v>ABC REMÉDIOS</v>
      </c>
      <c r="L41" s="6" t="str">
        <f>VLOOKUP(A41,[1]RELACIONAMENTOS!A:C,3,0)</f>
        <v>Talita</v>
      </c>
      <c r="M41" s="6" t="str">
        <f>VLOOKUP(B41,[1]RELACIONAMENTOS!$E$2:$F$5,2,0)</f>
        <v>João</v>
      </c>
      <c r="N41" s="6" t="e">
        <f>VLOOKUP(B41,[1]RELACIONAMENTOS!$E$2:'[1]RELACIONAMENTOS'!H41:I44,2,0)</f>
        <v>#REF!</v>
      </c>
      <c r="O41" s="6">
        <f>IFERROR(VLOOKUP(A41,[1]RELACIONAMENTOS!$K$2:$L$4,2,0),"PRODUTO NÃO ENCONTRADO")</f>
        <v>789123456</v>
      </c>
      <c r="P41" s="6"/>
      <c r="Q41" s="6" t="str">
        <f t="shared" si="16"/>
        <v>meta não atingida</v>
      </c>
      <c r="R41" s="6" t="str">
        <f t="shared" si="17"/>
        <v>meta não atingida</v>
      </c>
      <c r="S41" s="6" t="str">
        <f t="shared" si="18"/>
        <v>nenhuma atingida</v>
      </c>
      <c r="T41" s="6" t="str">
        <f t="shared" si="19"/>
        <v>nem todas</v>
      </c>
      <c r="U41" s="6">
        <f>IF(E41&gt;=1000,"FRETE NA PROMOCAO",VLOOKUP(B41,[1]RELACIONAMENTOS!$N$2:$O$5,2,1))</f>
        <v>230</v>
      </c>
      <c r="V41" s="6" t="str">
        <f t="shared" si="20"/>
        <v>1%</v>
      </c>
      <c r="W41" s="7">
        <f t="shared" si="21"/>
        <v>0.03</v>
      </c>
      <c r="X41" s="6"/>
    </row>
    <row r="42" spans="1:24" x14ac:dyDescent="0.25">
      <c r="A42" s="6" t="s">
        <v>1</v>
      </c>
      <c r="B42" s="6" t="s">
        <v>0</v>
      </c>
      <c r="C42" s="6">
        <v>250</v>
      </c>
      <c r="D42" s="10">
        <v>1.5</v>
      </c>
      <c r="E42" s="9">
        <f t="shared" si="11"/>
        <v>375</v>
      </c>
      <c r="F42" s="8">
        <v>40924</v>
      </c>
      <c r="G42" s="6">
        <f t="shared" si="12"/>
        <v>1</v>
      </c>
      <c r="H42" s="6">
        <f t="shared" si="13"/>
        <v>2012</v>
      </c>
      <c r="I42" s="6" t="str">
        <f t="shared" si="14"/>
        <v>1 / 2012</v>
      </c>
      <c r="J42" s="6" t="str">
        <f t="shared" si="15"/>
        <v>segunda-feira</v>
      </c>
      <c r="K42" s="6" t="str">
        <f>VLOOKUP(A42,[1]RELACIONAMENTOS!$A$1:$C$4,MATCH($K$1,[1]RELACIONAMENTOS!$A$1:$C$1,0),0)</f>
        <v>ABC REMÉDIOS</v>
      </c>
      <c r="L42" s="6" t="str">
        <f>VLOOKUP(A42,[1]RELACIONAMENTOS!A:C,3,0)</f>
        <v>Talita</v>
      </c>
      <c r="M42" s="6" t="str">
        <f>VLOOKUP(B42,[1]RELACIONAMENTOS!$E$2:$F$5,2,0)</f>
        <v>João</v>
      </c>
      <c r="N42" s="6" t="e">
        <f>VLOOKUP(B42,[1]RELACIONAMENTOS!$E$2:'[1]RELACIONAMENTOS'!H42:I45,2,0)</f>
        <v>#REF!</v>
      </c>
      <c r="O42" s="6">
        <f>IFERROR(VLOOKUP(A42,[1]RELACIONAMENTOS!$K$2:$L$4,2,0),"PRODUTO NÃO ENCONTRADO")</f>
        <v>789123456</v>
      </c>
      <c r="P42" s="6"/>
      <c r="Q42" s="6" t="str">
        <f t="shared" si="16"/>
        <v>meta não atingida</v>
      </c>
      <c r="R42" s="6" t="str">
        <f t="shared" si="17"/>
        <v>meta não atingida</v>
      </c>
      <c r="S42" s="6" t="str">
        <f t="shared" si="18"/>
        <v>nenhuma atingida</v>
      </c>
      <c r="T42" s="6" t="str">
        <f t="shared" si="19"/>
        <v>nem todas</v>
      </c>
      <c r="U42" s="6">
        <f>IF(E42&gt;=1000,"FRETE NA PROMOCAO",VLOOKUP(B42,[1]RELACIONAMENTOS!$N$2:$O$5,2,1))</f>
        <v>230</v>
      </c>
      <c r="V42" s="6" t="str">
        <f t="shared" si="20"/>
        <v>1%</v>
      </c>
      <c r="W42" s="7">
        <f t="shared" si="21"/>
        <v>0.02</v>
      </c>
      <c r="X42" s="6"/>
    </row>
    <row r="43" spans="1:24" x14ac:dyDescent="0.25">
      <c r="A43" s="6" t="s">
        <v>6</v>
      </c>
      <c r="B43" s="6" t="s">
        <v>5</v>
      </c>
      <c r="C43" s="6">
        <v>100</v>
      </c>
      <c r="D43" s="10">
        <v>3.5</v>
      </c>
      <c r="E43" s="9">
        <f t="shared" si="11"/>
        <v>350</v>
      </c>
      <c r="F43" s="8">
        <v>40925</v>
      </c>
      <c r="G43" s="6">
        <f t="shared" si="12"/>
        <v>1</v>
      </c>
      <c r="H43" s="6">
        <f t="shared" si="13"/>
        <v>2012</v>
      </c>
      <c r="I43" s="6" t="str">
        <f t="shared" si="14"/>
        <v>1 / 2012</v>
      </c>
      <c r="J43" s="6" t="str">
        <f t="shared" si="15"/>
        <v>terça-feira</v>
      </c>
      <c r="K43" s="6" t="str">
        <f>VLOOKUP(A43,[1]RELACIONAMENTOS!$A$1:$C$4,MATCH($K$1,[1]RELACIONAMENTOS!$A$1:$C$1,0),0)</f>
        <v>ATOTAL</v>
      </c>
      <c r="L43" s="6" t="str">
        <f>VLOOKUP(A43,[1]RELACIONAMENTOS!A:C,3,0)</f>
        <v>Simone</v>
      </c>
      <c r="M43" s="6" t="str">
        <f>VLOOKUP(B43,[1]RELACIONAMENTOS!$E$2:$F$5,2,0)</f>
        <v>João</v>
      </c>
      <c r="N43" s="6" t="e">
        <f>VLOOKUP(B43,[1]RELACIONAMENTOS!$E$2:'[1]RELACIONAMENTOS'!H43:I46,2,0)</f>
        <v>#REF!</v>
      </c>
      <c r="O43" s="6">
        <f>IFERROR(VLOOKUP(A43,[1]RELACIONAMENTOS!$K$2:$L$4,2,0),"PRODUTO NÃO ENCONTRADO")</f>
        <v>78912345678</v>
      </c>
      <c r="P43" s="6"/>
      <c r="Q43" s="6" t="str">
        <f t="shared" si="16"/>
        <v>meta não atingida</v>
      </c>
      <c r="R43" s="6" t="str">
        <f t="shared" si="17"/>
        <v>meta não atingida</v>
      </c>
      <c r="S43" s="6" t="str">
        <f t="shared" si="18"/>
        <v>nenhuma atingida</v>
      </c>
      <c r="T43" s="6" t="str">
        <f t="shared" si="19"/>
        <v>nem todas</v>
      </c>
      <c r="U43" s="6">
        <f>IF(E43&gt;=1000,"FRETE NA PROMOCAO",VLOOKUP(B43,[1]RELACIONAMENTOS!$N$2:$O$5,2,1))</f>
        <v>90</v>
      </c>
      <c r="V43" s="6" t="str">
        <f t="shared" si="20"/>
        <v>1%</v>
      </c>
      <c r="W43" s="7">
        <f t="shared" si="21"/>
        <v>0.02</v>
      </c>
      <c r="X43" s="6"/>
    </row>
    <row r="44" spans="1:24" x14ac:dyDescent="0.25">
      <c r="A44" s="6" t="s">
        <v>6</v>
      </c>
      <c r="B44" s="6" t="s">
        <v>5</v>
      </c>
      <c r="C44" s="6">
        <v>100</v>
      </c>
      <c r="D44" s="10">
        <v>3.5</v>
      </c>
      <c r="E44" s="9">
        <f t="shared" si="11"/>
        <v>350</v>
      </c>
      <c r="F44" s="8">
        <v>40926</v>
      </c>
      <c r="G44" s="6">
        <f t="shared" si="12"/>
        <v>1</v>
      </c>
      <c r="H44" s="6">
        <f t="shared" si="13"/>
        <v>2012</v>
      </c>
      <c r="I44" s="6" t="str">
        <f t="shared" si="14"/>
        <v>1 / 2012</v>
      </c>
      <c r="J44" s="6" t="str">
        <f t="shared" si="15"/>
        <v>quarta-feira</v>
      </c>
      <c r="K44" s="6" t="str">
        <f>VLOOKUP(A44,[1]RELACIONAMENTOS!$A$1:$C$4,MATCH($K$1,[1]RELACIONAMENTOS!$A$1:$C$1,0),0)</f>
        <v>ATOTAL</v>
      </c>
      <c r="L44" s="6" t="str">
        <f>VLOOKUP(A44,[1]RELACIONAMENTOS!A:C,3,0)</f>
        <v>Simone</v>
      </c>
      <c r="M44" s="6" t="str">
        <f>VLOOKUP(B44,[1]RELACIONAMENTOS!$E$2:$F$5,2,0)</f>
        <v>João</v>
      </c>
      <c r="N44" s="6" t="e">
        <f>VLOOKUP(B44,[1]RELACIONAMENTOS!$E$2:'[1]RELACIONAMENTOS'!H44:I47,2,0)</f>
        <v>#REF!</v>
      </c>
      <c r="O44" s="6">
        <f>IFERROR(VLOOKUP(A44,[1]RELACIONAMENTOS!$K$2:$L$4,2,0),"PRODUTO NÃO ENCONTRADO")</f>
        <v>78912345678</v>
      </c>
      <c r="P44" s="6"/>
      <c r="Q44" s="6" t="str">
        <f t="shared" si="16"/>
        <v>meta não atingida</v>
      </c>
      <c r="R44" s="6" t="str">
        <f t="shared" si="17"/>
        <v>meta não atingida</v>
      </c>
      <c r="S44" s="6" t="str">
        <f t="shared" si="18"/>
        <v>nenhuma atingida</v>
      </c>
      <c r="T44" s="6" t="str">
        <f t="shared" si="19"/>
        <v>nem todas</v>
      </c>
      <c r="U44" s="6">
        <f>IF(E44&gt;=1000,"FRETE NA PROMOCAO",VLOOKUP(B44,[1]RELACIONAMENTOS!$N$2:$O$5,2,1))</f>
        <v>90</v>
      </c>
      <c r="V44" s="6" t="str">
        <f t="shared" si="20"/>
        <v>1%</v>
      </c>
      <c r="W44" s="7">
        <f t="shared" si="21"/>
        <v>0.02</v>
      </c>
      <c r="X44" s="6"/>
    </row>
    <row r="45" spans="1:24" x14ac:dyDescent="0.25">
      <c r="A45" s="6" t="s">
        <v>6</v>
      </c>
      <c r="B45" s="6" t="s">
        <v>5</v>
      </c>
      <c r="C45" s="6">
        <v>100</v>
      </c>
      <c r="D45" s="10">
        <v>3.5</v>
      </c>
      <c r="E45" s="9">
        <f t="shared" si="11"/>
        <v>350</v>
      </c>
      <c r="F45" s="8">
        <v>40927</v>
      </c>
      <c r="G45" s="6">
        <f t="shared" si="12"/>
        <v>1</v>
      </c>
      <c r="H45" s="6">
        <f t="shared" si="13"/>
        <v>2012</v>
      </c>
      <c r="I45" s="6" t="str">
        <f t="shared" si="14"/>
        <v>1 / 2012</v>
      </c>
      <c r="J45" s="6" t="str">
        <f t="shared" si="15"/>
        <v>quinta-feira</v>
      </c>
      <c r="K45" s="6" t="str">
        <f>VLOOKUP(A45,[1]RELACIONAMENTOS!$A$1:$C$4,MATCH($K$1,[1]RELACIONAMENTOS!$A$1:$C$1,0),0)</f>
        <v>ATOTAL</v>
      </c>
      <c r="L45" s="6" t="str">
        <f>VLOOKUP(A45,[1]RELACIONAMENTOS!A:C,3,0)</f>
        <v>Simone</v>
      </c>
      <c r="M45" s="6" t="str">
        <f>VLOOKUP(B45,[1]RELACIONAMENTOS!$E$2:$F$5,2,0)</f>
        <v>João</v>
      </c>
      <c r="N45" s="6" t="e">
        <f>VLOOKUP(B45,[1]RELACIONAMENTOS!$E$2:'[1]RELACIONAMENTOS'!H45:I48,2,0)</f>
        <v>#REF!</v>
      </c>
      <c r="O45" s="6">
        <f>IFERROR(VLOOKUP(A45,[1]RELACIONAMENTOS!$K$2:$L$4,2,0),"PRODUTO NÃO ENCONTRADO")</f>
        <v>78912345678</v>
      </c>
      <c r="P45" s="6"/>
      <c r="Q45" s="6" t="str">
        <f t="shared" si="16"/>
        <v>meta não atingida</v>
      </c>
      <c r="R45" s="6" t="str">
        <f t="shared" si="17"/>
        <v>meta não atingida</v>
      </c>
      <c r="S45" s="6" t="str">
        <f t="shared" si="18"/>
        <v>nenhuma atingida</v>
      </c>
      <c r="T45" s="6" t="str">
        <f t="shared" si="19"/>
        <v>nem todas</v>
      </c>
      <c r="U45" s="6">
        <f>IF(E45&gt;=1000,"FRETE NA PROMOCAO",VLOOKUP(B45,[1]RELACIONAMENTOS!$N$2:$O$5,2,1))</f>
        <v>90</v>
      </c>
      <c r="V45" s="6" t="str">
        <f t="shared" si="20"/>
        <v>1%</v>
      </c>
      <c r="W45" s="7">
        <f t="shared" si="21"/>
        <v>0.02</v>
      </c>
      <c r="X45" s="6"/>
    </row>
    <row r="46" spans="1:24" x14ac:dyDescent="0.25">
      <c r="A46" s="15" t="s">
        <v>6</v>
      </c>
      <c r="B46" s="6" t="s">
        <v>5</v>
      </c>
      <c r="C46" s="6">
        <v>110</v>
      </c>
      <c r="D46" s="10">
        <v>1.5</v>
      </c>
      <c r="E46" s="9">
        <f t="shared" si="11"/>
        <v>165</v>
      </c>
      <c r="F46" s="8">
        <v>40928</v>
      </c>
      <c r="G46" s="6">
        <f t="shared" si="12"/>
        <v>1</v>
      </c>
      <c r="H46" s="6">
        <f t="shared" si="13"/>
        <v>2012</v>
      </c>
      <c r="I46" s="6" t="str">
        <f t="shared" si="14"/>
        <v>1 / 2012</v>
      </c>
      <c r="J46" s="6" t="str">
        <f t="shared" si="15"/>
        <v>sexta-feira</v>
      </c>
      <c r="K46" s="6" t="str">
        <f>VLOOKUP(A46,[1]RELACIONAMENTOS!$A$1:$C$4,MATCH($K$1,[1]RELACIONAMENTOS!$A$1:$C$1,0),0)</f>
        <v>ATOTAL</v>
      </c>
      <c r="L46" s="6" t="str">
        <f>VLOOKUP(A46,[1]RELACIONAMENTOS!A:C,3,0)</f>
        <v>Simone</v>
      </c>
      <c r="M46" s="6" t="str">
        <f>VLOOKUP(B46,[1]RELACIONAMENTOS!$E$2:$F$5,2,0)</f>
        <v>João</v>
      </c>
      <c r="N46" s="6" t="e">
        <f>VLOOKUP(B46,[1]RELACIONAMENTOS!$E$2:'[1]RELACIONAMENTOS'!H46:I49,2,0)</f>
        <v>#REF!</v>
      </c>
      <c r="O46" s="6">
        <f>IFERROR(VLOOKUP(A46,[1]RELACIONAMENTOS!$K$2:$L$4,2,0),"PRODUTO NÃO ENCONTRADO")</f>
        <v>78912345678</v>
      </c>
      <c r="P46" s="6"/>
      <c r="Q46" s="6" t="str">
        <f t="shared" si="16"/>
        <v>meta não atingida</v>
      </c>
      <c r="R46" s="6" t="str">
        <f t="shared" si="17"/>
        <v>meta não atingida</v>
      </c>
      <c r="S46" s="6" t="str">
        <f t="shared" si="18"/>
        <v>nenhuma atingida</v>
      </c>
      <c r="T46" s="6" t="str">
        <f t="shared" si="19"/>
        <v>nem todas</v>
      </c>
      <c r="U46" s="6">
        <f>IF(E46&gt;=1000,"FRETE NA PROMOCAO",VLOOKUP(B46,[1]RELACIONAMENTOS!$N$2:$O$5,2,1))</f>
        <v>90</v>
      </c>
      <c r="V46" s="6" t="str">
        <f t="shared" si="20"/>
        <v>1%</v>
      </c>
      <c r="W46" s="7">
        <f t="shared" si="21"/>
        <v>0.01</v>
      </c>
      <c r="X46" s="6"/>
    </row>
    <row r="47" spans="1:24" x14ac:dyDescent="0.25">
      <c r="A47" s="6" t="s">
        <v>6</v>
      </c>
      <c r="B47" s="6" t="s">
        <v>5</v>
      </c>
      <c r="C47" s="6">
        <v>110</v>
      </c>
      <c r="D47" s="10">
        <v>1.5</v>
      </c>
      <c r="E47" s="9">
        <f t="shared" si="11"/>
        <v>165</v>
      </c>
      <c r="F47" s="8">
        <v>40929</v>
      </c>
      <c r="G47" s="6">
        <f t="shared" si="12"/>
        <v>1</v>
      </c>
      <c r="H47" s="6">
        <f t="shared" si="13"/>
        <v>2012</v>
      </c>
      <c r="I47" s="6" t="str">
        <f t="shared" si="14"/>
        <v>1 / 2012</v>
      </c>
      <c r="J47" s="6" t="str">
        <f t="shared" si="15"/>
        <v>sábado</v>
      </c>
      <c r="K47" s="6" t="str">
        <f>VLOOKUP(A47,[1]RELACIONAMENTOS!$A$1:$C$4,MATCH($K$1,[1]RELACIONAMENTOS!$A$1:$C$1,0),0)</f>
        <v>ATOTAL</v>
      </c>
      <c r="L47" s="6" t="str">
        <f>VLOOKUP(A47,[1]RELACIONAMENTOS!A:C,3,0)</f>
        <v>Simone</v>
      </c>
      <c r="M47" s="6" t="str">
        <f>VLOOKUP(B47,[1]RELACIONAMENTOS!$E$2:$F$5,2,0)</f>
        <v>João</v>
      </c>
      <c r="N47" s="6" t="e">
        <f>VLOOKUP(B47,[1]RELACIONAMENTOS!$E$2:'[1]RELACIONAMENTOS'!H47:I50,2,0)</f>
        <v>#REF!</v>
      </c>
      <c r="O47" s="6">
        <f>IFERROR(VLOOKUP(A47,[1]RELACIONAMENTOS!$K$2:$L$4,2,0),"PRODUTO NÃO ENCONTRADO")</f>
        <v>78912345678</v>
      </c>
      <c r="P47" s="6"/>
      <c r="Q47" s="6" t="str">
        <f t="shared" si="16"/>
        <v>meta não atingida</v>
      </c>
      <c r="R47" s="6" t="str">
        <f t="shared" si="17"/>
        <v>meta não atingida</v>
      </c>
      <c r="S47" s="6" t="str">
        <f t="shared" si="18"/>
        <v>nenhuma atingida</v>
      </c>
      <c r="T47" s="6" t="str">
        <f t="shared" si="19"/>
        <v>nem todas</v>
      </c>
      <c r="U47" s="6">
        <f>IF(E47&gt;=1000,"FRETE NA PROMOCAO",VLOOKUP(B47,[1]RELACIONAMENTOS!$N$2:$O$5,2,1))</f>
        <v>90</v>
      </c>
      <c r="V47" s="6" t="str">
        <f t="shared" si="20"/>
        <v>1%</v>
      </c>
      <c r="W47" s="7">
        <f t="shared" si="21"/>
        <v>0.01</v>
      </c>
      <c r="X47" s="6"/>
    </row>
    <row r="48" spans="1:24" x14ac:dyDescent="0.25">
      <c r="A48" s="6" t="s">
        <v>6</v>
      </c>
      <c r="B48" s="6" t="s">
        <v>5</v>
      </c>
      <c r="C48" s="6">
        <v>110</v>
      </c>
      <c r="D48" s="10">
        <v>1.5</v>
      </c>
      <c r="E48" s="9">
        <f t="shared" si="11"/>
        <v>165</v>
      </c>
      <c r="F48" s="8">
        <v>40930</v>
      </c>
      <c r="G48" s="6">
        <f t="shared" si="12"/>
        <v>1</v>
      </c>
      <c r="H48" s="6">
        <f t="shared" si="13"/>
        <v>2012</v>
      </c>
      <c r="I48" s="6" t="str">
        <f t="shared" si="14"/>
        <v>1 / 2012</v>
      </c>
      <c r="J48" s="6" t="str">
        <f t="shared" si="15"/>
        <v>domingo</v>
      </c>
      <c r="K48" s="6" t="str">
        <f>VLOOKUP(A48,[1]RELACIONAMENTOS!$A$1:$C$4,MATCH($K$1,[1]RELACIONAMENTOS!$A$1:$C$1,0),0)</f>
        <v>ATOTAL</v>
      </c>
      <c r="L48" s="6" t="str">
        <f>VLOOKUP(A48,[1]RELACIONAMENTOS!A:C,3,0)</f>
        <v>Simone</v>
      </c>
      <c r="M48" s="6" t="str">
        <f>VLOOKUP(B48,[1]RELACIONAMENTOS!$E$2:$F$5,2,0)</f>
        <v>João</v>
      </c>
      <c r="N48" s="6" t="e">
        <f>VLOOKUP(B48,[1]RELACIONAMENTOS!$E$2:'[1]RELACIONAMENTOS'!H48:I51,2,0)</f>
        <v>#REF!</v>
      </c>
      <c r="O48" s="6">
        <f>IFERROR(VLOOKUP(A48,[1]RELACIONAMENTOS!$K$2:$L$4,2,0),"PRODUTO NÃO ENCONTRADO")</f>
        <v>78912345678</v>
      </c>
      <c r="P48" s="6"/>
      <c r="Q48" s="6" t="str">
        <f t="shared" si="16"/>
        <v>meta não atingida</v>
      </c>
      <c r="R48" s="6" t="str">
        <f t="shared" si="17"/>
        <v>meta não atingida</v>
      </c>
      <c r="S48" s="6" t="str">
        <f t="shared" si="18"/>
        <v>nenhuma atingida</v>
      </c>
      <c r="T48" s="6" t="str">
        <f t="shared" si="19"/>
        <v>nem todas</v>
      </c>
      <c r="U48" s="6">
        <f>IF(E48&gt;=1000,"FRETE NA PROMOCAO",VLOOKUP(B48,[1]RELACIONAMENTOS!$N$2:$O$5,2,1))</f>
        <v>90</v>
      </c>
      <c r="V48" s="6" t="str">
        <f t="shared" si="20"/>
        <v>1%</v>
      </c>
      <c r="W48" s="7">
        <f t="shared" si="21"/>
        <v>0.01</v>
      </c>
      <c r="X48" s="6"/>
    </row>
    <row r="49" spans="1:24" x14ac:dyDescent="0.25">
      <c r="A49" s="6" t="s">
        <v>2</v>
      </c>
      <c r="B49" s="6" t="s">
        <v>4</v>
      </c>
      <c r="C49" s="6">
        <v>100</v>
      </c>
      <c r="D49" s="10">
        <v>3.5</v>
      </c>
      <c r="E49" s="9">
        <f t="shared" si="11"/>
        <v>350</v>
      </c>
      <c r="F49" s="8">
        <v>40931</v>
      </c>
      <c r="G49" s="6">
        <f t="shared" si="12"/>
        <v>1</v>
      </c>
      <c r="H49" s="6">
        <f t="shared" si="13"/>
        <v>2012</v>
      </c>
      <c r="I49" s="6" t="str">
        <f t="shared" si="14"/>
        <v>1 / 2012</v>
      </c>
      <c r="J49" s="6" t="str">
        <f t="shared" si="15"/>
        <v>segunda-feira</v>
      </c>
      <c r="K49" s="6" t="str">
        <f>VLOOKUP(A49,[1]RELACIONAMENTOS!$A$1:$C$4,MATCH($K$1,[1]RELACIONAMENTOS!$A$1:$C$1,0),0)</f>
        <v>Coopercarga</v>
      </c>
      <c r="L49" s="6" t="str">
        <f>VLOOKUP(A49,[1]RELACIONAMENTOS!A:C,3,0)</f>
        <v>Fernando</v>
      </c>
      <c r="M49" s="6" t="str">
        <f>VLOOKUP(B49,[1]RELACIONAMENTOS!$E$2:$F$5,2,0)</f>
        <v>Maria</v>
      </c>
      <c r="N49" s="6" t="e">
        <f>VLOOKUP(B49,[1]RELACIONAMENTOS!$E$2:'[1]RELACIONAMENTOS'!H49:I52,2,0)</f>
        <v>#REF!</v>
      </c>
      <c r="O49" s="6" t="str">
        <f>IFERROR(VLOOKUP(A49,[1]RELACIONAMENTOS!$K$2:$L$4,2,0),"PRODUTO NÃO ENCONTRADO")</f>
        <v>PRODUTO NÃO ENCONTRADO</v>
      </c>
      <c r="P49" s="6"/>
      <c r="Q49" s="6" t="str">
        <f t="shared" si="16"/>
        <v>meta não atingida</v>
      </c>
      <c r="R49" s="6" t="str">
        <f t="shared" si="17"/>
        <v>meta não atingida</v>
      </c>
      <c r="S49" s="6" t="str">
        <f t="shared" si="18"/>
        <v>nenhuma atingida</v>
      </c>
      <c r="T49" s="6" t="str">
        <f t="shared" si="19"/>
        <v>nem todas</v>
      </c>
      <c r="U49" s="6">
        <f>IF(E49&gt;=1000,"FRETE NA PROMOCAO",VLOOKUP(B49,[1]RELACIONAMENTOS!$N$2:$O$5,2,1))</f>
        <v>150</v>
      </c>
      <c r="V49" s="6" t="str">
        <f t="shared" si="20"/>
        <v>1%</v>
      </c>
      <c r="W49" s="7">
        <f t="shared" si="21"/>
        <v>0.02</v>
      </c>
      <c r="X49" s="6"/>
    </row>
    <row r="50" spans="1:24" x14ac:dyDescent="0.25">
      <c r="A50" s="6" t="s">
        <v>2</v>
      </c>
      <c r="B50" s="6" t="s">
        <v>3</v>
      </c>
      <c r="C50" s="6">
        <v>300</v>
      </c>
      <c r="D50" s="10">
        <v>3</v>
      </c>
      <c r="E50" s="9">
        <f t="shared" si="11"/>
        <v>900</v>
      </c>
      <c r="F50" s="8">
        <v>40932</v>
      </c>
      <c r="G50" s="6">
        <f t="shared" si="12"/>
        <v>1</v>
      </c>
      <c r="H50" s="6">
        <f t="shared" si="13"/>
        <v>2012</v>
      </c>
      <c r="I50" s="6" t="str">
        <f t="shared" si="14"/>
        <v>1 / 2012</v>
      </c>
      <c r="J50" s="6" t="str">
        <f t="shared" si="15"/>
        <v>terça-feira</v>
      </c>
      <c r="K50" s="6" t="str">
        <f>VLOOKUP(A50,[1]RELACIONAMENTOS!$A$1:$C$4,MATCH($K$1,[1]RELACIONAMENTOS!$A$1:$C$1,0),0)</f>
        <v>Coopercarga</v>
      </c>
      <c r="L50" s="6" t="str">
        <f>VLOOKUP(A50,[1]RELACIONAMENTOS!A:C,3,0)</f>
        <v>Fernando</v>
      </c>
      <c r="M50" s="6" t="str">
        <f>VLOOKUP(B50,[1]RELACIONAMENTOS!$E$2:$F$5,2,0)</f>
        <v>Maria</v>
      </c>
      <c r="N50" s="6" t="e">
        <f>VLOOKUP(B50,[1]RELACIONAMENTOS!$E$2:'[1]RELACIONAMENTOS'!H50:I53,2,0)</f>
        <v>#REF!</v>
      </c>
      <c r="O50" s="6" t="str">
        <f>IFERROR(VLOOKUP(A50,[1]RELACIONAMENTOS!$K$2:$L$4,2,0),"PRODUTO NÃO ENCONTRADO")</f>
        <v>PRODUTO NÃO ENCONTRADO</v>
      </c>
      <c r="P50" s="6"/>
      <c r="Q50" s="6" t="str">
        <f t="shared" si="16"/>
        <v>meta atingida</v>
      </c>
      <c r="R50" s="6" t="str">
        <f t="shared" si="17"/>
        <v>meta não atingida</v>
      </c>
      <c r="S50" s="6" t="str">
        <f t="shared" si="18"/>
        <v>alguma atingida</v>
      </c>
      <c r="T50" s="6" t="str">
        <f t="shared" si="19"/>
        <v>nem todas</v>
      </c>
      <c r="U50" s="6">
        <f>IF(E50&gt;=1000,"FRETE NA PROMOCAO",VLOOKUP(B50,[1]RELACIONAMENTOS!$N$2:$O$5,2,1))</f>
        <v>150</v>
      </c>
      <c r="V50" s="6" t="str">
        <f t="shared" si="20"/>
        <v>2%</v>
      </c>
      <c r="W50" s="7">
        <f t="shared" si="21"/>
        <v>0.05</v>
      </c>
      <c r="X50" s="6"/>
    </row>
    <row r="51" spans="1:24" x14ac:dyDescent="0.25">
      <c r="A51" s="6" t="s">
        <v>2</v>
      </c>
      <c r="B51" s="6" t="s">
        <v>4</v>
      </c>
      <c r="C51" s="6">
        <v>300</v>
      </c>
      <c r="D51" s="10">
        <v>3.5</v>
      </c>
      <c r="E51" s="9">
        <f t="shared" si="11"/>
        <v>1050</v>
      </c>
      <c r="F51" s="8">
        <v>40933</v>
      </c>
      <c r="G51" s="6">
        <f t="shared" si="12"/>
        <v>1</v>
      </c>
      <c r="H51" s="6">
        <f t="shared" si="13"/>
        <v>2012</v>
      </c>
      <c r="I51" s="6" t="str">
        <f t="shared" si="14"/>
        <v>1 / 2012</v>
      </c>
      <c r="J51" s="6" t="str">
        <f t="shared" si="15"/>
        <v>quarta-feira</v>
      </c>
      <c r="K51" s="6" t="str">
        <f>VLOOKUP(A51,[1]RELACIONAMENTOS!$A$1:$C$4,MATCH($K$1,[1]RELACIONAMENTOS!$A$1:$C$1,0),0)</f>
        <v>Coopercarga</v>
      </c>
      <c r="L51" s="6" t="str">
        <f>VLOOKUP(A51,[1]RELACIONAMENTOS!A:C,3,0)</f>
        <v>Fernando</v>
      </c>
      <c r="M51" s="6" t="str">
        <f>VLOOKUP(B51,[1]RELACIONAMENTOS!$E$2:$F$5,2,0)</f>
        <v>Maria</v>
      </c>
      <c r="N51" s="6" t="e">
        <f>VLOOKUP(B51,[1]RELACIONAMENTOS!$E$2:'[1]RELACIONAMENTOS'!H51:I54,2,0)</f>
        <v>#REF!</v>
      </c>
      <c r="O51" s="6" t="str">
        <f>IFERROR(VLOOKUP(A51,[1]RELACIONAMENTOS!$K$2:$L$4,2,0),"PRODUTO NÃO ENCONTRADO")</f>
        <v>PRODUTO NÃO ENCONTRADO</v>
      </c>
      <c r="P51" s="6"/>
      <c r="Q51" s="6" t="str">
        <f t="shared" si="16"/>
        <v>meta atingida</v>
      </c>
      <c r="R51" s="6" t="str">
        <f t="shared" si="17"/>
        <v>meta não atingida</v>
      </c>
      <c r="S51" s="6" t="str">
        <f t="shared" si="18"/>
        <v>alguma atingida</v>
      </c>
      <c r="T51" s="6" t="str">
        <f t="shared" si="19"/>
        <v>nem todas</v>
      </c>
      <c r="U51" s="6" t="str">
        <f>IF(E51&gt;=1000,"FRETE NA PROMOCAO",VLOOKUP(B51,[1]RELACIONAMENTOS!$N$2:$O$5,2,1))</f>
        <v>FRETE NA PROMOCAO</v>
      </c>
      <c r="V51" s="6" t="str">
        <f t="shared" si="20"/>
        <v>3%</v>
      </c>
      <c r="W51" s="7">
        <f t="shared" si="21"/>
        <v>0.06</v>
      </c>
      <c r="X51" s="6"/>
    </row>
    <row r="52" spans="1:24" x14ac:dyDescent="0.25">
      <c r="A52" s="6" t="s">
        <v>1</v>
      </c>
      <c r="B52" s="6" t="s">
        <v>0</v>
      </c>
      <c r="C52" s="6">
        <v>344</v>
      </c>
      <c r="D52" s="10">
        <v>3</v>
      </c>
      <c r="E52" s="9">
        <f t="shared" si="11"/>
        <v>1032</v>
      </c>
      <c r="F52" s="8">
        <v>40934</v>
      </c>
      <c r="G52" s="6">
        <f t="shared" si="12"/>
        <v>1</v>
      </c>
      <c r="H52" s="6">
        <f t="shared" si="13"/>
        <v>2012</v>
      </c>
      <c r="I52" s="6" t="str">
        <f t="shared" si="14"/>
        <v>1 / 2012</v>
      </c>
      <c r="J52" s="6" t="str">
        <f t="shared" si="15"/>
        <v>quinta-feira</v>
      </c>
      <c r="K52" s="6" t="str">
        <f>VLOOKUP(A52,[1]RELACIONAMENTOS!$A$1:$C$4,MATCH($K$1,[1]RELACIONAMENTOS!$A$1:$C$1,0),0)</f>
        <v>ABC REMÉDIOS</v>
      </c>
      <c r="L52" s="6" t="str">
        <f>VLOOKUP(A52,[1]RELACIONAMENTOS!A:C,3,0)</f>
        <v>Talita</v>
      </c>
      <c r="M52" s="6" t="str">
        <f>VLOOKUP(B52,[1]RELACIONAMENTOS!$E$2:$F$5,2,0)</f>
        <v>João</v>
      </c>
      <c r="N52" s="6" t="e">
        <f>VLOOKUP(B52,[1]RELACIONAMENTOS!$E$2:'[1]RELACIONAMENTOS'!H52:I55,2,0)</f>
        <v>#REF!</v>
      </c>
      <c r="O52" s="6">
        <f>IFERROR(VLOOKUP(A52,[1]RELACIONAMENTOS!$K$2:$L$4,2,0),"PRODUTO NÃO ENCONTRADO")</f>
        <v>789123456</v>
      </c>
      <c r="P52" s="6"/>
      <c r="Q52" s="6" t="str">
        <f t="shared" si="16"/>
        <v>meta atingida</v>
      </c>
      <c r="R52" s="6" t="str">
        <f t="shared" si="17"/>
        <v>meta não atingida</v>
      </c>
      <c r="S52" s="6" t="str">
        <f t="shared" si="18"/>
        <v>alguma atingida</v>
      </c>
      <c r="T52" s="6" t="str">
        <f t="shared" si="19"/>
        <v>nem todas</v>
      </c>
      <c r="U52" s="6" t="str">
        <f>IF(E52&gt;=1000,"FRETE NA PROMOCAO",VLOOKUP(B52,[1]RELACIONAMENTOS!$N$2:$O$5,2,1))</f>
        <v>FRETE NA PROMOCAO</v>
      </c>
      <c r="V52" s="6" t="str">
        <f t="shared" si="20"/>
        <v>3%</v>
      </c>
      <c r="W52" s="7">
        <f t="shared" si="21"/>
        <v>0.06</v>
      </c>
      <c r="X52" s="6"/>
    </row>
    <row r="53" spans="1:24" x14ac:dyDescent="0.25">
      <c r="A53" s="6" t="s">
        <v>6</v>
      </c>
      <c r="B53" s="6" t="s">
        <v>5</v>
      </c>
      <c r="C53" s="6">
        <v>110</v>
      </c>
      <c r="D53" s="10">
        <v>1.5</v>
      </c>
      <c r="E53" s="9">
        <f t="shared" si="11"/>
        <v>165</v>
      </c>
      <c r="F53" s="8">
        <v>40935</v>
      </c>
      <c r="G53" s="6">
        <f t="shared" si="12"/>
        <v>1</v>
      </c>
      <c r="H53" s="6">
        <f t="shared" si="13"/>
        <v>2012</v>
      </c>
      <c r="I53" s="6" t="str">
        <f t="shared" si="14"/>
        <v>1 / 2012</v>
      </c>
      <c r="J53" s="6" t="str">
        <f t="shared" si="15"/>
        <v>sexta-feira</v>
      </c>
      <c r="K53" s="6" t="str">
        <f>VLOOKUP(A53,[1]RELACIONAMENTOS!$A$1:$C$4,MATCH($K$1,[1]RELACIONAMENTOS!$A$1:$C$1,0),0)</f>
        <v>ATOTAL</v>
      </c>
      <c r="L53" s="6" t="str">
        <f>VLOOKUP(A53,[1]RELACIONAMENTOS!A:C,3,0)</f>
        <v>Simone</v>
      </c>
      <c r="M53" s="6" t="str">
        <f>VLOOKUP(B53,[1]RELACIONAMENTOS!$E$2:$F$5,2,0)</f>
        <v>João</v>
      </c>
      <c r="N53" s="6" t="e">
        <f>VLOOKUP(B53,[1]RELACIONAMENTOS!$E$2:'[1]RELACIONAMENTOS'!H53:I56,2,0)</f>
        <v>#REF!</v>
      </c>
      <c r="O53" s="6">
        <f>IFERROR(VLOOKUP(A53,[1]RELACIONAMENTOS!$K$2:$L$4,2,0),"PRODUTO NÃO ENCONTRADO")</f>
        <v>78912345678</v>
      </c>
      <c r="P53" s="6"/>
      <c r="Q53" s="6" t="str">
        <f t="shared" si="16"/>
        <v>meta não atingida</v>
      </c>
      <c r="R53" s="6" t="str">
        <f t="shared" si="17"/>
        <v>meta não atingida</v>
      </c>
      <c r="S53" s="6" t="str">
        <f t="shared" si="18"/>
        <v>nenhuma atingida</v>
      </c>
      <c r="T53" s="6" t="str">
        <f t="shared" si="19"/>
        <v>nem todas</v>
      </c>
      <c r="U53" s="6">
        <f>IF(E53&gt;=1000,"FRETE NA PROMOCAO",VLOOKUP(B53,[1]RELACIONAMENTOS!$N$2:$O$5,2,1))</f>
        <v>90</v>
      </c>
      <c r="V53" s="6" t="str">
        <f t="shared" si="20"/>
        <v>1%</v>
      </c>
      <c r="W53" s="7">
        <f t="shared" si="21"/>
        <v>0.01</v>
      </c>
      <c r="X53" s="6"/>
    </row>
    <row r="54" spans="1:24" x14ac:dyDescent="0.25">
      <c r="A54" s="6" t="s">
        <v>2</v>
      </c>
      <c r="B54" s="6" t="s">
        <v>4</v>
      </c>
      <c r="C54" s="6">
        <v>100</v>
      </c>
      <c r="D54" s="10">
        <v>3.5</v>
      </c>
      <c r="E54" s="9">
        <f t="shared" si="11"/>
        <v>350</v>
      </c>
      <c r="F54" s="8">
        <v>40936</v>
      </c>
      <c r="G54" s="6">
        <f t="shared" si="12"/>
        <v>1</v>
      </c>
      <c r="H54" s="6">
        <f t="shared" si="13"/>
        <v>2012</v>
      </c>
      <c r="I54" s="6" t="str">
        <f t="shared" si="14"/>
        <v>1 / 2012</v>
      </c>
      <c r="J54" s="6" t="str">
        <f t="shared" si="15"/>
        <v>sábado</v>
      </c>
      <c r="K54" s="6" t="str">
        <f>VLOOKUP(A54,[1]RELACIONAMENTOS!$A$1:$C$4,MATCH($K$1,[1]RELACIONAMENTOS!$A$1:$C$1,0),0)</f>
        <v>Coopercarga</v>
      </c>
      <c r="L54" s="6" t="str">
        <f>VLOOKUP(A54,[1]RELACIONAMENTOS!A:C,3,0)</f>
        <v>Fernando</v>
      </c>
      <c r="M54" s="6" t="str">
        <f>VLOOKUP(B54,[1]RELACIONAMENTOS!$E$2:$F$5,2,0)</f>
        <v>Maria</v>
      </c>
      <c r="N54" s="6" t="e">
        <f>VLOOKUP(B54,[1]RELACIONAMENTOS!$E$2:'[1]RELACIONAMENTOS'!H54:I57,2,0)</f>
        <v>#REF!</v>
      </c>
      <c r="O54" s="6" t="str">
        <f>IFERROR(VLOOKUP(A54,[1]RELACIONAMENTOS!$K$2:$L$4,2,0),"PRODUTO NÃO ENCONTRADO")</f>
        <v>PRODUTO NÃO ENCONTRADO</v>
      </c>
      <c r="P54" s="6"/>
      <c r="Q54" s="6" t="str">
        <f t="shared" si="16"/>
        <v>meta não atingida</v>
      </c>
      <c r="R54" s="6" t="str">
        <f t="shared" si="17"/>
        <v>meta não atingida</v>
      </c>
      <c r="S54" s="6" t="str">
        <f t="shared" si="18"/>
        <v>nenhuma atingida</v>
      </c>
      <c r="T54" s="6" t="str">
        <f t="shared" si="19"/>
        <v>nem todas</v>
      </c>
      <c r="U54" s="6">
        <f>IF(E54&gt;=1000,"FRETE NA PROMOCAO",VLOOKUP(B54,[1]RELACIONAMENTOS!$N$2:$O$5,2,1))</f>
        <v>150</v>
      </c>
      <c r="V54" s="6" t="str">
        <f t="shared" si="20"/>
        <v>1%</v>
      </c>
      <c r="W54" s="7">
        <f t="shared" si="21"/>
        <v>0.02</v>
      </c>
      <c r="X54" s="6"/>
    </row>
    <row r="55" spans="1:24" x14ac:dyDescent="0.25">
      <c r="A55" s="6" t="s">
        <v>2</v>
      </c>
      <c r="B55" s="6" t="s">
        <v>3</v>
      </c>
      <c r="C55" s="6">
        <v>300</v>
      </c>
      <c r="D55" s="10">
        <v>3</v>
      </c>
      <c r="E55" s="9">
        <f t="shared" si="11"/>
        <v>900</v>
      </c>
      <c r="F55" s="8">
        <v>40937</v>
      </c>
      <c r="G55" s="6">
        <f t="shared" si="12"/>
        <v>1</v>
      </c>
      <c r="H55" s="6">
        <f t="shared" si="13"/>
        <v>2012</v>
      </c>
      <c r="I55" s="6" t="str">
        <f t="shared" si="14"/>
        <v>1 / 2012</v>
      </c>
      <c r="J55" s="6" t="str">
        <f t="shared" si="15"/>
        <v>domingo</v>
      </c>
      <c r="K55" s="6" t="str">
        <f>VLOOKUP(A55,[1]RELACIONAMENTOS!$A$1:$C$4,MATCH($K$1,[1]RELACIONAMENTOS!$A$1:$C$1,0),0)</f>
        <v>Coopercarga</v>
      </c>
      <c r="L55" s="6" t="str">
        <f>VLOOKUP(A55,[1]RELACIONAMENTOS!A:C,3,0)</f>
        <v>Fernando</v>
      </c>
      <c r="M55" s="6" t="str">
        <f>VLOOKUP(B55,[1]RELACIONAMENTOS!$E$2:$F$5,2,0)</f>
        <v>Maria</v>
      </c>
      <c r="N55" s="6" t="e">
        <f>VLOOKUP(B55,[1]RELACIONAMENTOS!$E$2:'[1]RELACIONAMENTOS'!H55:I58,2,0)</f>
        <v>#REF!</v>
      </c>
      <c r="O55" s="6" t="str">
        <f>IFERROR(VLOOKUP(A55,[1]RELACIONAMENTOS!$K$2:$L$4,2,0),"PRODUTO NÃO ENCONTRADO")</f>
        <v>PRODUTO NÃO ENCONTRADO</v>
      </c>
      <c r="P55" s="6"/>
      <c r="Q55" s="6" t="str">
        <f t="shared" si="16"/>
        <v>meta atingida</v>
      </c>
      <c r="R55" s="6" t="str">
        <f t="shared" si="17"/>
        <v>meta não atingida</v>
      </c>
      <c r="S55" s="6" t="str">
        <f t="shared" si="18"/>
        <v>alguma atingida</v>
      </c>
      <c r="T55" s="6" t="str">
        <f t="shared" si="19"/>
        <v>nem todas</v>
      </c>
      <c r="U55" s="6">
        <f>IF(E55&gt;=1000,"FRETE NA PROMOCAO",VLOOKUP(B55,[1]RELACIONAMENTOS!$N$2:$O$5,2,1))</f>
        <v>150</v>
      </c>
      <c r="V55" s="6" t="str">
        <f t="shared" si="20"/>
        <v>2%</v>
      </c>
      <c r="W55" s="7">
        <f t="shared" si="21"/>
        <v>0.05</v>
      </c>
      <c r="X55" s="6"/>
    </row>
    <row r="56" spans="1:24" x14ac:dyDescent="0.25">
      <c r="A56" s="6" t="s">
        <v>2</v>
      </c>
      <c r="B56" s="6" t="s">
        <v>0</v>
      </c>
      <c r="C56" s="6">
        <v>10</v>
      </c>
      <c r="D56" s="10">
        <v>3</v>
      </c>
      <c r="E56" s="9">
        <f t="shared" si="11"/>
        <v>30</v>
      </c>
      <c r="F56" s="8">
        <v>40938</v>
      </c>
      <c r="G56" s="6">
        <f t="shared" si="12"/>
        <v>1</v>
      </c>
      <c r="H56" s="6">
        <f t="shared" si="13"/>
        <v>2012</v>
      </c>
      <c r="I56" s="6" t="str">
        <f t="shared" si="14"/>
        <v>1 / 2012</v>
      </c>
      <c r="J56" s="6" t="str">
        <f t="shared" si="15"/>
        <v>segunda-feira</v>
      </c>
      <c r="K56" s="6" t="str">
        <f>VLOOKUP(A56,[1]RELACIONAMENTOS!$A$1:$C$4,MATCH($K$1,[1]RELACIONAMENTOS!$A$1:$C$1,0),0)</f>
        <v>Coopercarga</v>
      </c>
      <c r="L56" s="6" t="str">
        <f>VLOOKUP(A56,[1]RELACIONAMENTOS!A:C,3,0)</f>
        <v>Fernando</v>
      </c>
      <c r="M56" s="6" t="str">
        <f>VLOOKUP(B56,[1]RELACIONAMENTOS!$E$2:$F$5,2,0)</f>
        <v>João</v>
      </c>
      <c r="N56" s="6" t="e">
        <f>VLOOKUP(B56,[1]RELACIONAMENTOS!$E$2:'[1]RELACIONAMENTOS'!H56:I59,2,0)</f>
        <v>#REF!</v>
      </c>
      <c r="O56" s="6" t="str">
        <f>IFERROR(VLOOKUP(A56,[1]RELACIONAMENTOS!$K$2:$L$4,2,0),"PRODUTO NÃO ENCONTRADO")</f>
        <v>PRODUTO NÃO ENCONTRADO</v>
      </c>
      <c r="P56" s="6"/>
      <c r="Q56" s="6" t="str">
        <f t="shared" si="16"/>
        <v>meta não atingida</v>
      </c>
      <c r="R56" s="6" t="str">
        <f t="shared" si="17"/>
        <v>meta não atingida</v>
      </c>
      <c r="S56" s="6" t="str">
        <f t="shared" si="18"/>
        <v>nenhuma atingida</v>
      </c>
      <c r="T56" s="6" t="str">
        <f t="shared" si="19"/>
        <v>nem todas</v>
      </c>
      <c r="U56" s="6">
        <f>IF(E56&gt;=1000,"FRETE NA PROMOCAO",VLOOKUP(B56,[1]RELACIONAMENTOS!$N$2:$O$5,2,1))</f>
        <v>230</v>
      </c>
      <c r="V56" s="6" t="str">
        <f t="shared" si="20"/>
        <v>1%</v>
      </c>
      <c r="W56" s="7">
        <f t="shared" si="21"/>
        <v>0.01</v>
      </c>
      <c r="X56" s="6"/>
    </row>
    <row r="57" spans="1:24" x14ac:dyDescent="0.25">
      <c r="A57" s="6" t="s">
        <v>1</v>
      </c>
      <c r="B57" s="6" t="s">
        <v>0</v>
      </c>
      <c r="C57" s="6">
        <v>20</v>
      </c>
      <c r="D57" s="10">
        <v>3</v>
      </c>
      <c r="E57" s="9">
        <f t="shared" si="11"/>
        <v>60</v>
      </c>
      <c r="F57" s="8">
        <v>40939</v>
      </c>
      <c r="G57" s="6">
        <f t="shared" si="12"/>
        <v>1</v>
      </c>
      <c r="H57" s="6">
        <f t="shared" si="13"/>
        <v>2012</v>
      </c>
      <c r="I57" s="6" t="str">
        <f t="shared" si="14"/>
        <v>1 / 2012</v>
      </c>
      <c r="J57" s="6" t="str">
        <f t="shared" si="15"/>
        <v>terça-feira</v>
      </c>
      <c r="K57" s="6" t="str">
        <f>VLOOKUP(A57,[1]RELACIONAMENTOS!$A$1:$C$4,MATCH($K$1,[1]RELACIONAMENTOS!$A$1:$C$1,0),0)</f>
        <v>ABC REMÉDIOS</v>
      </c>
      <c r="L57" s="6" t="str">
        <f>VLOOKUP(A57,[1]RELACIONAMENTOS!A:C,3,0)</f>
        <v>Talita</v>
      </c>
      <c r="M57" s="6" t="str">
        <f>VLOOKUP(B57,[1]RELACIONAMENTOS!$E$2:$F$5,2,0)</f>
        <v>João</v>
      </c>
      <c r="N57" s="6" t="e">
        <f>VLOOKUP(B57,[1]RELACIONAMENTOS!$E$2:'[1]RELACIONAMENTOS'!H57:I60,2,0)</f>
        <v>#REF!</v>
      </c>
      <c r="O57" s="6">
        <f>IFERROR(VLOOKUP(A57,[1]RELACIONAMENTOS!$K$2:$L$4,2,0),"PRODUTO NÃO ENCONTRADO")</f>
        <v>789123456</v>
      </c>
      <c r="P57" s="6"/>
      <c r="Q57" s="6" t="str">
        <f t="shared" si="16"/>
        <v>meta não atingida</v>
      </c>
      <c r="R57" s="6" t="str">
        <f t="shared" si="17"/>
        <v>meta não atingida</v>
      </c>
      <c r="S57" s="6" t="str">
        <f t="shared" si="18"/>
        <v>nenhuma atingida</v>
      </c>
      <c r="T57" s="6" t="str">
        <f t="shared" si="19"/>
        <v>nem todas</v>
      </c>
      <c r="U57" s="6">
        <f>IF(E57&gt;=1000,"FRETE NA PROMOCAO",VLOOKUP(B57,[1]RELACIONAMENTOS!$N$2:$O$5,2,1))</f>
        <v>230</v>
      </c>
      <c r="V57" s="6" t="str">
        <f t="shared" si="20"/>
        <v>1%</v>
      </c>
      <c r="W57" s="7">
        <f t="shared" si="21"/>
        <v>0.01</v>
      </c>
      <c r="X57" s="6"/>
    </row>
    <row r="58" spans="1:24" x14ac:dyDescent="0.25">
      <c r="A58" s="6" t="s">
        <v>1</v>
      </c>
      <c r="B58" s="6" t="s">
        <v>0</v>
      </c>
      <c r="C58" s="6">
        <v>500</v>
      </c>
      <c r="D58" s="10">
        <v>1.5</v>
      </c>
      <c r="E58" s="9">
        <f t="shared" si="11"/>
        <v>750</v>
      </c>
      <c r="F58" s="8">
        <v>40940</v>
      </c>
      <c r="G58" s="6">
        <f t="shared" si="12"/>
        <v>2</v>
      </c>
      <c r="H58" s="6">
        <f t="shared" si="13"/>
        <v>2012</v>
      </c>
      <c r="I58" s="6" t="str">
        <f t="shared" si="14"/>
        <v>2 / 2012</v>
      </c>
      <c r="J58" s="6" t="str">
        <f t="shared" si="15"/>
        <v>quarta-feira</v>
      </c>
      <c r="K58" s="6" t="str">
        <f>VLOOKUP(A58,[1]RELACIONAMENTOS!$A$1:$C$4,MATCH($K$1,[1]RELACIONAMENTOS!$A$1:$C$1,0),0)</f>
        <v>ABC REMÉDIOS</v>
      </c>
      <c r="L58" s="6" t="str">
        <f>VLOOKUP(A58,[1]RELACIONAMENTOS!A:C,3,0)</f>
        <v>Talita</v>
      </c>
      <c r="M58" s="6" t="str">
        <f>VLOOKUP(B58,[1]RELACIONAMENTOS!$E$2:$F$5,2,0)</f>
        <v>João</v>
      </c>
      <c r="N58" s="6" t="e">
        <f>VLOOKUP(B58,[1]RELACIONAMENTOS!$E$2:'[1]RELACIONAMENTOS'!H58:I61,2,0)</f>
        <v>#REF!</v>
      </c>
      <c r="O58" s="6">
        <f>IFERROR(VLOOKUP(A58,[1]RELACIONAMENTOS!$K$2:$L$4,2,0),"PRODUTO NÃO ENCONTRADO")</f>
        <v>789123456</v>
      </c>
      <c r="P58" s="6"/>
      <c r="Q58" s="6" t="str">
        <f t="shared" si="16"/>
        <v>meta atingida</v>
      </c>
      <c r="R58" s="6" t="str">
        <f t="shared" si="17"/>
        <v>meta atingida</v>
      </c>
      <c r="S58" s="6" t="str">
        <f t="shared" si="18"/>
        <v>alguma atingida</v>
      </c>
      <c r="T58" s="6" t="str">
        <f t="shared" si="19"/>
        <v>todas atingidas</v>
      </c>
      <c r="U58" s="6">
        <f>IF(E58&gt;=1000,"FRETE NA PROMOCAO",VLOOKUP(B58,[1]RELACIONAMENTOS!$N$2:$O$5,2,1))</f>
        <v>230</v>
      </c>
      <c r="V58" s="6" t="str">
        <f t="shared" si="20"/>
        <v>2%</v>
      </c>
      <c r="W58" s="7">
        <f t="shared" si="21"/>
        <v>0.04</v>
      </c>
      <c r="X58" s="6"/>
    </row>
    <row r="59" spans="1:24" x14ac:dyDescent="0.25">
      <c r="A59" s="6" t="s">
        <v>6</v>
      </c>
      <c r="B59" s="6" t="s">
        <v>5</v>
      </c>
      <c r="C59" s="6">
        <v>100</v>
      </c>
      <c r="D59" s="10">
        <v>3.5</v>
      </c>
      <c r="E59" s="9">
        <f t="shared" si="11"/>
        <v>350</v>
      </c>
      <c r="F59" s="8">
        <v>40941</v>
      </c>
      <c r="G59" s="6">
        <f t="shared" si="12"/>
        <v>2</v>
      </c>
      <c r="H59" s="6">
        <f t="shared" si="13"/>
        <v>2012</v>
      </c>
      <c r="I59" s="6" t="str">
        <f t="shared" si="14"/>
        <v>2 / 2012</v>
      </c>
      <c r="J59" s="6" t="str">
        <f t="shared" si="15"/>
        <v>quinta-feira</v>
      </c>
      <c r="K59" s="6" t="str">
        <f>VLOOKUP(A59,[1]RELACIONAMENTOS!$A$1:$C$4,MATCH($K$1,[1]RELACIONAMENTOS!$A$1:$C$1,0),0)</f>
        <v>ATOTAL</v>
      </c>
      <c r="L59" s="6" t="str">
        <f>VLOOKUP(A59,[1]RELACIONAMENTOS!A:C,3,0)</f>
        <v>Simone</v>
      </c>
      <c r="M59" s="6" t="str">
        <f>VLOOKUP(B59,[1]RELACIONAMENTOS!$E$2:$F$5,2,0)</f>
        <v>João</v>
      </c>
      <c r="N59" s="6" t="e">
        <f>VLOOKUP(B59,[1]RELACIONAMENTOS!$E$2:'[1]RELACIONAMENTOS'!H59:I62,2,0)</f>
        <v>#REF!</v>
      </c>
      <c r="O59" s="6">
        <f>IFERROR(VLOOKUP(A59,[1]RELACIONAMENTOS!$K$2:$L$4,2,0),"PRODUTO NÃO ENCONTRADO")</f>
        <v>78912345678</v>
      </c>
      <c r="P59" s="6"/>
      <c r="Q59" s="6" t="str">
        <f t="shared" si="16"/>
        <v>meta não atingida</v>
      </c>
      <c r="R59" s="6" t="str">
        <f t="shared" si="17"/>
        <v>meta não atingida</v>
      </c>
      <c r="S59" s="6" t="str">
        <f t="shared" si="18"/>
        <v>nenhuma atingida</v>
      </c>
      <c r="T59" s="6" t="str">
        <f t="shared" si="19"/>
        <v>nem todas</v>
      </c>
      <c r="U59" s="6">
        <f>IF(E59&gt;=1000,"FRETE NA PROMOCAO",VLOOKUP(B59,[1]RELACIONAMENTOS!$N$2:$O$5,2,1))</f>
        <v>90</v>
      </c>
      <c r="V59" s="6" t="str">
        <f t="shared" si="20"/>
        <v>1%</v>
      </c>
      <c r="W59" s="7">
        <f t="shared" si="21"/>
        <v>0.02</v>
      </c>
      <c r="X59" s="6"/>
    </row>
    <row r="60" spans="1:24" x14ac:dyDescent="0.25">
      <c r="A60" s="6" t="s">
        <v>6</v>
      </c>
      <c r="B60" s="6" t="s">
        <v>5</v>
      </c>
      <c r="C60" s="6">
        <v>100</v>
      </c>
      <c r="D60" s="10">
        <v>3.5</v>
      </c>
      <c r="E60" s="9">
        <f t="shared" si="11"/>
        <v>350</v>
      </c>
      <c r="F60" s="8">
        <v>40942</v>
      </c>
      <c r="G60" s="6">
        <f t="shared" si="12"/>
        <v>2</v>
      </c>
      <c r="H60" s="6">
        <f t="shared" si="13"/>
        <v>2012</v>
      </c>
      <c r="I60" s="6" t="str">
        <f t="shared" si="14"/>
        <v>2 / 2012</v>
      </c>
      <c r="J60" s="6" t="str">
        <f t="shared" si="15"/>
        <v>sexta-feira</v>
      </c>
      <c r="K60" s="6" t="str">
        <f>VLOOKUP(A60,[1]RELACIONAMENTOS!$A$1:$C$4,MATCH($K$1,[1]RELACIONAMENTOS!$A$1:$C$1,0),0)</f>
        <v>ATOTAL</v>
      </c>
      <c r="L60" s="6" t="str">
        <f>VLOOKUP(A60,[1]RELACIONAMENTOS!A:C,3,0)</f>
        <v>Simone</v>
      </c>
      <c r="M60" s="6" t="str">
        <f>VLOOKUP(B60,[1]RELACIONAMENTOS!$E$2:$F$5,2,0)</f>
        <v>João</v>
      </c>
      <c r="N60" s="6" t="e">
        <f>VLOOKUP(B60,[1]RELACIONAMENTOS!$E$2:'[1]RELACIONAMENTOS'!H60:I63,2,0)</f>
        <v>#REF!</v>
      </c>
      <c r="O60" s="6">
        <f>IFERROR(VLOOKUP(A60,[1]RELACIONAMENTOS!$K$2:$L$4,2,0),"PRODUTO NÃO ENCONTRADO")</f>
        <v>78912345678</v>
      </c>
      <c r="P60" s="6"/>
      <c r="Q60" s="6" t="str">
        <f t="shared" si="16"/>
        <v>meta não atingida</v>
      </c>
      <c r="R60" s="6" t="str">
        <f t="shared" si="17"/>
        <v>meta não atingida</v>
      </c>
      <c r="S60" s="6" t="str">
        <f t="shared" si="18"/>
        <v>nenhuma atingida</v>
      </c>
      <c r="T60" s="6" t="str">
        <f t="shared" si="19"/>
        <v>nem todas</v>
      </c>
      <c r="U60" s="6">
        <f>IF(E60&gt;=1000,"FRETE NA PROMOCAO",VLOOKUP(B60,[1]RELACIONAMENTOS!$N$2:$O$5,2,1))</f>
        <v>90</v>
      </c>
      <c r="V60" s="6" t="str">
        <f t="shared" si="20"/>
        <v>1%</v>
      </c>
      <c r="W60" s="7">
        <f t="shared" si="21"/>
        <v>0.02</v>
      </c>
      <c r="X60" s="6"/>
    </row>
    <row r="61" spans="1:24" x14ac:dyDescent="0.25">
      <c r="A61" s="6" t="s">
        <v>6</v>
      </c>
      <c r="B61" s="6" t="s">
        <v>5</v>
      </c>
      <c r="C61" s="6">
        <v>100</v>
      </c>
      <c r="D61" s="10">
        <v>1.5</v>
      </c>
      <c r="E61" s="9">
        <f t="shared" si="11"/>
        <v>150</v>
      </c>
      <c r="F61" s="8">
        <v>40943</v>
      </c>
      <c r="G61" s="6">
        <f t="shared" si="12"/>
        <v>2</v>
      </c>
      <c r="H61" s="6">
        <f t="shared" si="13"/>
        <v>2012</v>
      </c>
      <c r="I61" s="6" t="str">
        <f t="shared" si="14"/>
        <v>2 / 2012</v>
      </c>
      <c r="J61" s="6" t="str">
        <f t="shared" si="15"/>
        <v>sábado</v>
      </c>
      <c r="K61" s="6" t="str">
        <f>VLOOKUP(A61,[1]RELACIONAMENTOS!$A$1:$C$4,MATCH($K$1,[1]RELACIONAMENTOS!$A$1:$C$1,0),0)</f>
        <v>ATOTAL</v>
      </c>
      <c r="L61" s="6" t="str">
        <f>VLOOKUP(A61,[1]RELACIONAMENTOS!A:C,3,0)</f>
        <v>Simone</v>
      </c>
      <c r="M61" s="6" t="str">
        <f>VLOOKUP(B61,[1]RELACIONAMENTOS!$E$2:$F$5,2,0)</f>
        <v>João</v>
      </c>
      <c r="N61" s="6" t="e">
        <f>VLOOKUP(B61,[1]RELACIONAMENTOS!$E$2:'[1]RELACIONAMENTOS'!H61:I64,2,0)</f>
        <v>#REF!</v>
      </c>
      <c r="O61" s="6">
        <f>IFERROR(VLOOKUP(A61,[1]RELACIONAMENTOS!$K$2:$L$4,2,0),"PRODUTO NÃO ENCONTRADO")</f>
        <v>78912345678</v>
      </c>
      <c r="P61" s="6"/>
      <c r="Q61" s="6" t="str">
        <f t="shared" si="16"/>
        <v>meta não atingida</v>
      </c>
      <c r="R61" s="6" t="str">
        <f t="shared" si="17"/>
        <v>meta não atingida</v>
      </c>
      <c r="S61" s="6" t="str">
        <f t="shared" si="18"/>
        <v>nenhuma atingida</v>
      </c>
      <c r="T61" s="6" t="str">
        <f t="shared" si="19"/>
        <v>nem todas</v>
      </c>
      <c r="U61" s="6">
        <f>IF(E61&gt;=1000,"FRETE NA PROMOCAO",VLOOKUP(B61,[1]RELACIONAMENTOS!$N$2:$O$5,2,1))</f>
        <v>90</v>
      </c>
      <c r="V61" s="6" t="str">
        <f t="shared" si="20"/>
        <v>1%</v>
      </c>
      <c r="W61" s="7">
        <f t="shared" si="21"/>
        <v>0.01</v>
      </c>
      <c r="X61" s="6"/>
    </row>
    <row r="62" spans="1:24" x14ac:dyDescent="0.25">
      <c r="A62" s="6" t="s">
        <v>6</v>
      </c>
      <c r="B62" s="6" t="s">
        <v>5</v>
      </c>
      <c r="C62" s="6">
        <v>102</v>
      </c>
      <c r="D62" s="10">
        <v>1.5</v>
      </c>
      <c r="E62" s="9">
        <f t="shared" si="11"/>
        <v>153</v>
      </c>
      <c r="F62" s="8">
        <v>40944</v>
      </c>
      <c r="G62" s="6">
        <f t="shared" si="12"/>
        <v>2</v>
      </c>
      <c r="H62" s="6">
        <f t="shared" si="13"/>
        <v>2012</v>
      </c>
      <c r="I62" s="6" t="str">
        <f t="shared" si="14"/>
        <v>2 / 2012</v>
      </c>
      <c r="J62" s="6" t="str">
        <f t="shared" si="15"/>
        <v>domingo</v>
      </c>
      <c r="K62" s="6" t="str">
        <f>VLOOKUP(A62,[1]RELACIONAMENTOS!$A$1:$C$4,MATCH($K$1,[1]RELACIONAMENTOS!$A$1:$C$1,0),0)</f>
        <v>ATOTAL</v>
      </c>
      <c r="L62" s="6" t="str">
        <f>VLOOKUP(A62,[1]RELACIONAMENTOS!A:C,3,0)</f>
        <v>Simone</v>
      </c>
      <c r="M62" s="6" t="str">
        <f>VLOOKUP(B62,[1]RELACIONAMENTOS!$E$2:$F$5,2,0)</f>
        <v>João</v>
      </c>
      <c r="N62" s="6" t="e">
        <f>VLOOKUP(B62,[1]RELACIONAMENTOS!$E$2:'[1]RELACIONAMENTOS'!H62:I65,2,0)</f>
        <v>#REF!</v>
      </c>
      <c r="O62" s="6">
        <f>IFERROR(VLOOKUP(A62,[1]RELACIONAMENTOS!$K$2:$L$4,2,0),"PRODUTO NÃO ENCONTRADO")</f>
        <v>78912345678</v>
      </c>
      <c r="P62" s="6"/>
      <c r="Q62" s="6" t="str">
        <f t="shared" si="16"/>
        <v>meta não atingida</v>
      </c>
      <c r="R62" s="6" t="str">
        <f t="shared" si="17"/>
        <v>meta não atingida</v>
      </c>
      <c r="S62" s="6" t="str">
        <f t="shared" si="18"/>
        <v>nenhuma atingida</v>
      </c>
      <c r="T62" s="6" t="str">
        <f t="shared" si="19"/>
        <v>nem todas</v>
      </c>
      <c r="U62" s="6">
        <f>IF(E62&gt;=1000,"FRETE NA PROMOCAO",VLOOKUP(B62,[1]RELACIONAMENTOS!$N$2:$O$5,2,1))</f>
        <v>90</v>
      </c>
      <c r="V62" s="6" t="str">
        <f t="shared" si="20"/>
        <v>1%</v>
      </c>
      <c r="W62" s="7">
        <f t="shared" si="21"/>
        <v>0.01</v>
      </c>
      <c r="X62" s="6"/>
    </row>
    <row r="63" spans="1:24" x14ac:dyDescent="0.25">
      <c r="A63" s="6" t="s">
        <v>6</v>
      </c>
      <c r="B63" s="6" t="s">
        <v>5</v>
      </c>
      <c r="C63" s="6">
        <v>110</v>
      </c>
      <c r="D63" s="10">
        <v>1.5</v>
      </c>
      <c r="E63" s="9">
        <f t="shared" si="11"/>
        <v>165</v>
      </c>
      <c r="F63" s="8">
        <v>40945</v>
      </c>
      <c r="G63" s="6">
        <f t="shared" si="12"/>
        <v>2</v>
      </c>
      <c r="H63" s="6">
        <f t="shared" si="13"/>
        <v>2012</v>
      </c>
      <c r="I63" s="6" t="str">
        <f t="shared" si="14"/>
        <v>2 / 2012</v>
      </c>
      <c r="J63" s="6" t="str">
        <f t="shared" si="15"/>
        <v>segunda-feira</v>
      </c>
      <c r="K63" s="6" t="str">
        <f>VLOOKUP(A63,[1]RELACIONAMENTOS!$A$1:$C$4,MATCH($K$1,[1]RELACIONAMENTOS!$A$1:$C$1,0),0)</f>
        <v>ATOTAL</v>
      </c>
      <c r="L63" s="6" t="str">
        <f>VLOOKUP(A63,[1]RELACIONAMENTOS!A:C,3,0)</f>
        <v>Simone</v>
      </c>
      <c r="M63" s="6" t="str">
        <f>VLOOKUP(B63,[1]RELACIONAMENTOS!$E$2:$F$5,2,0)</f>
        <v>João</v>
      </c>
      <c r="N63" s="6" t="e">
        <f>VLOOKUP(B63,[1]RELACIONAMENTOS!$E$2:'[1]RELACIONAMENTOS'!H63:I66,2,0)</f>
        <v>#REF!</v>
      </c>
      <c r="O63" s="6">
        <f>IFERROR(VLOOKUP(A63,[1]RELACIONAMENTOS!$K$2:$L$4,2,0),"PRODUTO NÃO ENCONTRADO")</f>
        <v>78912345678</v>
      </c>
      <c r="P63" s="6"/>
      <c r="Q63" s="6" t="str">
        <f t="shared" si="16"/>
        <v>meta não atingida</v>
      </c>
      <c r="R63" s="6" t="str">
        <f t="shared" si="17"/>
        <v>meta não atingida</v>
      </c>
      <c r="S63" s="6" t="str">
        <f t="shared" si="18"/>
        <v>nenhuma atingida</v>
      </c>
      <c r="T63" s="6" t="str">
        <f t="shared" si="19"/>
        <v>nem todas</v>
      </c>
      <c r="U63" s="6">
        <f>IF(E63&gt;=1000,"FRETE NA PROMOCAO",VLOOKUP(B63,[1]RELACIONAMENTOS!$N$2:$O$5,2,1))</f>
        <v>90</v>
      </c>
      <c r="V63" s="6" t="str">
        <f t="shared" si="20"/>
        <v>1%</v>
      </c>
      <c r="W63" s="7">
        <f t="shared" si="21"/>
        <v>0.01</v>
      </c>
      <c r="X63" s="6"/>
    </row>
    <row r="64" spans="1:24" x14ac:dyDescent="0.25">
      <c r="A64" s="6" t="s">
        <v>6</v>
      </c>
      <c r="B64" s="6" t="s">
        <v>5</v>
      </c>
      <c r="C64" s="6">
        <v>110</v>
      </c>
      <c r="D64" s="10">
        <v>1.5</v>
      </c>
      <c r="E64" s="9">
        <f t="shared" si="11"/>
        <v>165</v>
      </c>
      <c r="F64" s="8">
        <v>40946</v>
      </c>
      <c r="G64" s="6">
        <f t="shared" si="12"/>
        <v>2</v>
      </c>
      <c r="H64" s="6">
        <f t="shared" si="13"/>
        <v>2012</v>
      </c>
      <c r="I64" s="6" t="str">
        <f t="shared" si="14"/>
        <v>2 / 2012</v>
      </c>
      <c r="J64" s="6" t="str">
        <f t="shared" si="15"/>
        <v>terça-feira</v>
      </c>
      <c r="K64" s="6" t="str">
        <f>VLOOKUP(A64,[1]RELACIONAMENTOS!$A$1:$C$4,MATCH($K$1,[1]RELACIONAMENTOS!$A$1:$C$1,0),0)</f>
        <v>ATOTAL</v>
      </c>
      <c r="L64" s="6" t="str">
        <f>VLOOKUP(A64,[1]RELACIONAMENTOS!A:C,3,0)</f>
        <v>Simone</v>
      </c>
      <c r="M64" s="6" t="str">
        <f>VLOOKUP(B64,[1]RELACIONAMENTOS!$E$2:$F$5,2,0)</f>
        <v>João</v>
      </c>
      <c r="N64" s="6" t="e">
        <f>VLOOKUP(B64,[1]RELACIONAMENTOS!$E$2:'[1]RELACIONAMENTOS'!H64:I67,2,0)</f>
        <v>#REF!</v>
      </c>
      <c r="O64" s="6">
        <f>IFERROR(VLOOKUP(A64,[1]RELACIONAMENTOS!$K$2:$L$4,2,0),"PRODUTO NÃO ENCONTRADO")</f>
        <v>78912345678</v>
      </c>
      <c r="P64" s="6"/>
      <c r="Q64" s="6" t="str">
        <f t="shared" si="16"/>
        <v>meta não atingida</v>
      </c>
      <c r="R64" s="6" t="str">
        <f t="shared" si="17"/>
        <v>meta não atingida</v>
      </c>
      <c r="S64" s="6" t="str">
        <f t="shared" si="18"/>
        <v>nenhuma atingida</v>
      </c>
      <c r="T64" s="6" t="str">
        <f t="shared" si="19"/>
        <v>nem todas</v>
      </c>
      <c r="U64" s="6">
        <f>IF(E64&gt;=1000,"FRETE NA PROMOCAO",VLOOKUP(B64,[1]RELACIONAMENTOS!$N$2:$O$5,2,1))</f>
        <v>90</v>
      </c>
      <c r="V64" s="6" t="str">
        <f t="shared" si="20"/>
        <v>1%</v>
      </c>
      <c r="W64" s="7">
        <f t="shared" si="21"/>
        <v>0.01</v>
      </c>
      <c r="X64" s="6"/>
    </row>
    <row r="65" spans="1:24" x14ac:dyDescent="0.25">
      <c r="A65" s="15" t="s">
        <v>6</v>
      </c>
      <c r="B65" s="6" t="s">
        <v>5</v>
      </c>
      <c r="C65" s="6">
        <v>203</v>
      </c>
      <c r="D65" s="10">
        <v>3.5</v>
      </c>
      <c r="E65" s="9">
        <f t="shared" si="11"/>
        <v>710.5</v>
      </c>
      <c r="F65" s="8">
        <v>40947</v>
      </c>
      <c r="G65" s="6">
        <f t="shared" si="12"/>
        <v>2</v>
      </c>
      <c r="H65" s="6">
        <f t="shared" si="13"/>
        <v>2012</v>
      </c>
      <c r="I65" s="6" t="str">
        <f t="shared" si="14"/>
        <v>2 / 2012</v>
      </c>
      <c r="J65" s="6" t="str">
        <f t="shared" si="15"/>
        <v>quarta-feira</v>
      </c>
      <c r="K65" s="6" t="str">
        <f>VLOOKUP(A65,[1]RELACIONAMENTOS!$A$1:$C$4,MATCH($K$1,[1]RELACIONAMENTOS!$A$1:$C$1,0),0)</f>
        <v>ATOTAL</v>
      </c>
      <c r="L65" s="6" t="str">
        <f>VLOOKUP(A65,[1]RELACIONAMENTOS!A:C,3,0)</f>
        <v>Simone</v>
      </c>
      <c r="M65" s="6" t="str">
        <f>VLOOKUP(B65,[1]RELACIONAMENTOS!$E$2:$F$5,2,0)</f>
        <v>João</v>
      </c>
      <c r="N65" s="6" t="e">
        <f>VLOOKUP(B65,[1]RELACIONAMENTOS!$E$2:'[1]RELACIONAMENTOS'!H65:I68,2,0)</f>
        <v>#REF!</v>
      </c>
      <c r="O65" s="6">
        <f>IFERROR(VLOOKUP(A65,[1]RELACIONAMENTOS!$K$2:$L$4,2,0),"PRODUTO NÃO ENCONTRADO")</f>
        <v>78912345678</v>
      </c>
      <c r="P65" s="6"/>
      <c r="Q65" s="6" t="str">
        <f t="shared" si="16"/>
        <v>meta atingida</v>
      </c>
      <c r="R65" s="6" t="str">
        <f t="shared" si="17"/>
        <v>meta não atingida</v>
      </c>
      <c r="S65" s="6" t="str">
        <f t="shared" si="18"/>
        <v>alguma atingida</v>
      </c>
      <c r="T65" s="6" t="str">
        <f t="shared" si="19"/>
        <v>nem todas</v>
      </c>
      <c r="U65" s="6">
        <f>IF(E65&gt;=1000,"FRETE NA PROMOCAO",VLOOKUP(B65,[1]RELACIONAMENTOS!$N$2:$O$5,2,1))</f>
        <v>90</v>
      </c>
      <c r="V65" s="6" t="str">
        <f t="shared" si="20"/>
        <v>2%</v>
      </c>
      <c r="W65" s="7">
        <f t="shared" si="21"/>
        <v>0.04</v>
      </c>
      <c r="X65" s="6"/>
    </row>
    <row r="66" spans="1:24" x14ac:dyDescent="0.25">
      <c r="A66" s="15" t="s">
        <v>6</v>
      </c>
      <c r="B66" s="6" t="s">
        <v>5</v>
      </c>
      <c r="C66" s="6">
        <v>420</v>
      </c>
      <c r="D66" s="10">
        <v>3.5</v>
      </c>
      <c r="E66" s="9">
        <f t="shared" ref="E66:E92" si="22">C66*D66</f>
        <v>1470</v>
      </c>
      <c r="F66" s="8">
        <v>40948</v>
      </c>
      <c r="G66" s="6">
        <f t="shared" ref="G66:G92" si="23">MONTH(F66)</f>
        <v>2</v>
      </c>
      <c r="H66" s="6">
        <f t="shared" ref="H66:H92" si="24">YEAR(F66)</f>
        <v>2012</v>
      </c>
      <c r="I66" s="6" t="str">
        <f t="shared" ref="I66:I92" si="25">G66&amp;" / "&amp;H66</f>
        <v>2 / 2012</v>
      </c>
      <c r="J66" s="6" t="str">
        <f t="shared" ref="J66:J92" si="26">TEXT(F66,"dddd")</f>
        <v>quinta-feira</v>
      </c>
      <c r="K66" s="6" t="str">
        <f>VLOOKUP(A66,[1]RELACIONAMENTOS!$A$1:$C$4,MATCH($K$1,[1]RELACIONAMENTOS!$A$1:$C$1,0),0)</f>
        <v>ATOTAL</v>
      </c>
      <c r="L66" s="6" t="str">
        <f>VLOOKUP(A66,[1]RELACIONAMENTOS!A:C,3,0)</f>
        <v>Simone</v>
      </c>
      <c r="M66" s="6" t="str">
        <f>VLOOKUP(B66,[1]RELACIONAMENTOS!$E$2:$F$5,2,0)</f>
        <v>João</v>
      </c>
      <c r="N66" s="6" t="e">
        <f>VLOOKUP(B66,[1]RELACIONAMENTOS!$E$2:'[1]RELACIONAMENTOS'!H66:I69,2,0)</f>
        <v>#REF!</v>
      </c>
      <c r="O66" s="6">
        <f>IFERROR(VLOOKUP(A66,[1]RELACIONAMENTOS!$K$2:$L$4,2,0),"PRODUTO NÃO ENCONTRADO")</f>
        <v>78912345678</v>
      </c>
      <c r="P66" s="6"/>
      <c r="Q66" s="6" t="str">
        <f t="shared" ref="Q66:Q92" si="27">IF(E66&gt;=500,"meta atingida","meta não atingida")</f>
        <v>meta atingida</v>
      </c>
      <c r="R66" s="6" t="str">
        <f t="shared" ref="R66:R92" si="28">IF(C66&gt;=500,"meta atingida","meta não atingida")</f>
        <v>meta não atingida</v>
      </c>
      <c r="S66" s="6" t="str">
        <f t="shared" ref="S66:S92" si="29">IF(OR(Q66="meta atingida",R66="meta atingida"),"alguma atingida","nenhuma atingida")</f>
        <v>alguma atingida</v>
      </c>
      <c r="T66" s="6" t="str">
        <f t="shared" ref="T66:T92" si="30">IF(AND(Q66="meta atingida",R66="meta atingida"),"todas atingidas","nem todas")</f>
        <v>nem todas</v>
      </c>
      <c r="U66" s="6" t="str">
        <f>IF(E66&gt;=1000,"FRETE NA PROMOCAO",VLOOKUP(B66,[1]RELACIONAMENTOS!$N$2:$O$5,2,1))</f>
        <v>FRETE NA PROMOCAO</v>
      </c>
      <c r="V66" s="6" t="str">
        <f t="shared" ref="V66:V92" si="31">IF(E66&lt;=500,"1%",IF(E66&lt;=1000,"2%",IF(E66&gt;=1000,"3%")))</f>
        <v>3%</v>
      </c>
      <c r="W66" s="7">
        <f t="shared" ref="W66:W92" si="32">VLOOKUP(E66,COM,3,1)</f>
        <v>0.08</v>
      </c>
      <c r="X66" s="6"/>
    </row>
    <row r="67" spans="1:24" x14ac:dyDescent="0.25">
      <c r="A67" s="6" t="s">
        <v>2</v>
      </c>
      <c r="B67" s="6" t="s">
        <v>4</v>
      </c>
      <c r="C67" s="6">
        <v>100</v>
      </c>
      <c r="D67" s="10">
        <v>3.5</v>
      </c>
      <c r="E67" s="9">
        <f t="shared" si="22"/>
        <v>350</v>
      </c>
      <c r="F67" s="8">
        <v>40950</v>
      </c>
      <c r="G67" s="6">
        <f t="shared" si="23"/>
        <v>2</v>
      </c>
      <c r="H67" s="6">
        <f t="shared" si="24"/>
        <v>2012</v>
      </c>
      <c r="I67" s="6" t="str">
        <f t="shared" si="25"/>
        <v>2 / 2012</v>
      </c>
      <c r="J67" s="6" t="str">
        <f t="shared" si="26"/>
        <v>sábado</v>
      </c>
      <c r="K67" s="6" t="str">
        <f>VLOOKUP(A67,[1]RELACIONAMENTOS!$A$1:$C$4,MATCH($K$1,[1]RELACIONAMENTOS!$A$1:$C$1,0),0)</f>
        <v>Coopercarga</v>
      </c>
      <c r="L67" s="6" t="str">
        <f>VLOOKUP(A67,[1]RELACIONAMENTOS!A:C,3,0)</f>
        <v>Fernando</v>
      </c>
      <c r="M67" s="6" t="str">
        <f>VLOOKUP(B67,[1]RELACIONAMENTOS!$E$2:$F$5,2,0)</f>
        <v>Maria</v>
      </c>
      <c r="N67" s="6" t="e">
        <f>VLOOKUP(B67,[1]RELACIONAMENTOS!$E$2:'[1]RELACIONAMENTOS'!H67:I70,2,0)</f>
        <v>#REF!</v>
      </c>
      <c r="O67" s="6" t="str">
        <f>IFERROR(VLOOKUP(A67,[1]RELACIONAMENTOS!$K$2:$L$4,2,0),"PRODUTO NÃO ENCONTRADO")</f>
        <v>PRODUTO NÃO ENCONTRADO</v>
      </c>
      <c r="P67" s="6"/>
      <c r="Q67" s="6" t="str">
        <f t="shared" si="27"/>
        <v>meta não atingida</v>
      </c>
      <c r="R67" s="6" t="str">
        <f t="shared" si="28"/>
        <v>meta não atingida</v>
      </c>
      <c r="S67" s="6" t="str">
        <f t="shared" si="29"/>
        <v>nenhuma atingida</v>
      </c>
      <c r="T67" s="6" t="str">
        <f t="shared" si="30"/>
        <v>nem todas</v>
      </c>
      <c r="U67" s="6">
        <f>IF(E67&gt;=1000,"FRETE NA PROMOCAO",VLOOKUP(B67,[1]RELACIONAMENTOS!$N$2:$O$5,2,1))</f>
        <v>150</v>
      </c>
      <c r="V67" s="6" t="str">
        <f t="shared" si="31"/>
        <v>1%</v>
      </c>
      <c r="W67" s="7">
        <f t="shared" si="32"/>
        <v>0.02</v>
      </c>
      <c r="X67" s="6"/>
    </row>
    <row r="68" spans="1:24" x14ac:dyDescent="0.25">
      <c r="A68" s="6" t="s">
        <v>1</v>
      </c>
      <c r="B68" s="6" t="s">
        <v>0</v>
      </c>
      <c r="C68" s="6">
        <v>20</v>
      </c>
      <c r="D68" s="10">
        <v>3</v>
      </c>
      <c r="E68" s="9">
        <f t="shared" si="22"/>
        <v>60</v>
      </c>
      <c r="F68" s="8">
        <v>40951</v>
      </c>
      <c r="G68" s="6">
        <f t="shared" si="23"/>
        <v>2</v>
      </c>
      <c r="H68" s="6">
        <f t="shared" si="24"/>
        <v>2012</v>
      </c>
      <c r="I68" s="6" t="str">
        <f t="shared" si="25"/>
        <v>2 / 2012</v>
      </c>
      <c r="J68" s="6" t="str">
        <f t="shared" si="26"/>
        <v>domingo</v>
      </c>
      <c r="K68" s="6" t="str">
        <f>VLOOKUP(A68,[1]RELACIONAMENTOS!$A$1:$C$4,MATCH($K$1,[1]RELACIONAMENTOS!$A$1:$C$1,0),0)</f>
        <v>ABC REMÉDIOS</v>
      </c>
      <c r="L68" s="6" t="str">
        <f>VLOOKUP(A68,[1]RELACIONAMENTOS!A:C,3,0)</f>
        <v>Talita</v>
      </c>
      <c r="M68" s="6" t="str">
        <f>VLOOKUP(B68,[1]RELACIONAMENTOS!$E$2:$F$5,2,0)</f>
        <v>João</v>
      </c>
      <c r="N68" s="6" t="e">
        <f>VLOOKUP(B68,[1]RELACIONAMENTOS!$E$2:'[1]RELACIONAMENTOS'!H68:I71,2,0)</f>
        <v>#REF!</v>
      </c>
      <c r="O68" s="6">
        <f>IFERROR(VLOOKUP(A68,[1]RELACIONAMENTOS!$K$2:$L$4,2,0),"PRODUTO NÃO ENCONTRADO")</f>
        <v>789123456</v>
      </c>
      <c r="P68" s="6"/>
      <c r="Q68" s="6" t="str">
        <f t="shared" si="27"/>
        <v>meta não atingida</v>
      </c>
      <c r="R68" s="6" t="str">
        <f t="shared" si="28"/>
        <v>meta não atingida</v>
      </c>
      <c r="S68" s="6" t="str">
        <f t="shared" si="29"/>
        <v>nenhuma atingida</v>
      </c>
      <c r="T68" s="6" t="str">
        <f t="shared" si="30"/>
        <v>nem todas</v>
      </c>
      <c r="U68" s="6">
        <f>IF(E68&gt;=1000,"FRETE NA PROMOCAO",VLOOKUP(B68,[1]RELACIONAMENTOS!$N$2:$O$5,2,1))</f>
        <v>230</v>
      </c>
      <c r="V68" s="6" t="str">
        <f t="shared" si="31"/>
        <v>1%</v>
      </c>
      <c r="W68" s="7">
        <f t="shared" si="32"/>
        <v>0.01</v>
      </c>
      <c r="X68" s="6"/>
    </row>
    <row r="69" spans="1:24" x14ac:dyDescent="0.25">
      <c r="A69" s="6" t="s">
        <v>1</v>
      </c>
      <c r="B69" s="6" t="s">
        <v>0</v>
      </c>
      <c r="C69" s="6">
        <v>500</v>
      </c>
      <c r="D69" s="10">
        <v>1.5</v>
      </c>
      <c r="E69" s="9">
        <f t="shared" si="22"/>
        <v>750</v>
      </c>
      <c r="F69" s="8">
        <v>40952</v>
      </c>
      <c r="G69" s="6">
        <f t="shared" si="23"/>
        <v>2</v>
      </c>
      <c r="H69" s="6">
        <f t="shared" si="24"/>
        <v>2012</v>
      </c>
      <c r="I69" s="6" t="str">
        <f t="shared" si="25"/>
        <v>2 / 2012</v>
      </c>
      <c r="J69" s="6" t="str">
        <f t="shared" si="26"/>
        <v>segunda-feira</v>
      </c>
      <c r="K69" s="6" t="str">
        <f>VLOOKUP(A69,[1]RELACIONAMENTOS!$A$1:$C$4,MATCH($K$1,[1]RELACIONAMENTOS!$A$1:$C$1,0),0)</f>
        <v>ABC REMÉDIOS</v>
      </c>
      <c r="L69" s="6" t="str">
        <f>VLOOKUP(A69,[1]RELACIONAMENTOS!A:C,3,0)</f>
        <v>Talita</v>
      </c>
      <c r="M69" s="6" t="str">
        <f>VLOOKUP(B69,[1]RELACIONAMENTOS!$E$2:$F$5,2,0)</f>
        <v>João</v>
      </c>
      <c r="N69" s="6" t="e">
        <f>VLOOKUP(B69,[1]RELACIONAMENTOS!$E$2:'[1]RELACIONAMENTOS'!H69:I72,2,0)</f>
        <v>#REF!</v>
      </c>
      <c r="O69" s="6">
        <f>IFERROR(VLOOKUP(A69,[1]RELACIONAMENTOS!$K$2:$L$4,2,0),"PRODUTO NÃO ENCONTRADO")</f>
        <v>789123456</v>
      </c>
      <c r="P69" s="6"/>
      <c r="Q69" s="6" t="str">
        <f t="shared" si="27"/>
        <v>meta atingida</v>
      </c>
      <c r="R69" s="6" t="str">
        <f t="shared" si="28"/>
        <v>meta atingida</v>
      </c>
      <c r="S69" s="6" t="str">
        <f t="shared" si="29"/>
        <v>alguma atingida</v>
      </c>
      <c r="T69" s="6" t="str">
        <f t="shared" si="30"/>
        <v>todas atingidas</v>
      </c>
      <c r="U69" s="6">
        <f>IF(E69&gt;=1000,"FRETE NA PROMOCAO",VLOOKUP(B69,[1]RELACIONAMENTOS!$N$2:$O$5,2,1))</f>
        <v>230</v>
      </c>
      <c r="V69" s="6" t="str">
        <f t="shared" si="31"/>
        <v>2%</v>
      </c>
      <c r="W69" s="7">
        <f t="shared" si="32"/>
        <v>0.04</v>
      </c>
      <c r="X69" s="6"/>
    </row>
    <row r="70" spans="1:24" x14ac:dyDescent="0.25">
      <c r="A70" s="6" t="s">
        <v>1</v>
      </c>
      <c r="B70" s="6" t="s">
        <v>0</v>
      </c>
      <c r="C70" s="6">
        <v>500</v>
      </c>
      <c r="D70" s="10">
        <v>1.5</v>
      </c>
      <c r="E70" s="9">
        <f t="shared" si="22"/>
        <v>750</v>
      </c>
      <c r="F70" s="8">
        <v>40953</v>
      </c>
      <c r="G70" s="6">
        <f t="shared" si="23"/>
        <v>2</v>
      </c>
      <c r="H70" s="6">
        <f t="shared" si="24"/>
        <v>2012</v>
      </c>
      <c r="I70" s="6" t="str">
        <f t="shared" si="25"/>
        <v>2 / 2012</v>
      </c>
      <c r="J70" s="6" t="str">
        <f t="shared" si="26"/>
        <v>terça-feira</v>
      </c>
      <c r="K70" s="6" t="str">
        <f>VLOOKUP(A70,[1]RELACIONAMENTOS!$A$1:$C$4,MATCH($K$1,[1]RELACIONAMENTOS!$A$1:$C$1,0),0)</f>
        <v>ABC REMÉDIOS</v>
      </c>
      <c r="L70" s="6" t="str">
        <f>VLOOKUP(A70,[1]RELACIONAMENTOS!A:C,3,0)</f>
        <v>Talita</v>
      </c>
      <c r="M70" s="6" t="str">
        <f>VLOOKUP(B70,[1]RELACIONAMENTOS!$E$2:$F$5,2,0)</f>
        <v>João</v>
      </c>
      <c r="N70" s="6" t="e">
        <f>VLOOKUP(B70,[1]RELACIONAMENTOS!$E$2:'[1]RELACIONAMENTOS'!H70:I73,2,0)</f>
        <v>#REF!</v>
      </c>
      <c r="O70" s="6">
        <f>IFERROR(VLOOKUP(A70,[1]RELACIONAMENTOS!$K$2:$L$4,2,0),"PRODUTO NÃO ENCONTRADO")</f>
        <v>789123456</v>
      </c>
      <c r="P70" s="6"/>
      <c r="Q70" s="6" t="str">
        <f t="shared" si="27"/>
        <v>meta atingida</v>
      </c>
      <c r="R70" s="6" t="str">
        <f t="shared" si="28"/>
        <v>meta atingida</v>
      </c>
      <c r="S70" s="6" t="str">
        <f t="shared" si="29"/>
        <v>alguma atingida</v>
      </c>
      <c r="T70" s="6" t="str">
        <f t="shared" si="30"/>
        <v>todas atingidas</v>
      </c>
      <c r="U70" s="6">
        <f>IF(E70&gt;=1000,"FRETE NA PROMOCAO",VLOOKUP(B70,[1]RELACIONAMENTOS!$N$2:$O$5,2,1))</f>
        <v>230</v>
      </c>
      <c r="V70" s="6" t="str">
        <f t="shared" si="31"/>
        <v>2%</v>
      </c>
      <c r="W70" s="7">
        <f t="shared" si="32"/>
        <v>0.04</v>
      </c>
      <c r="X70" s="6"/>
    </row>
    <row r="71" spans="1:24" x14ac:dyDescent="0.25">
      <c r="A71" s="6" t="s">
        <v>6</v>
      </c>
      <c r="B71" s="6" t="s">
        <v>5</v>
      </c>
      <c r="C71" s="6">
        <v>100</v>
      </c>
      <c r="D71" s="10">
        <v>3.5</v>
      </c>
      <c r="E71" s="9">
        <f t="shared" si="22"/>
        <v>350</v>
      </c>
      <c r="F71" s="8">
        <v>40954</v>
      </c>
      <c r="G71" s="6">
        <f t="shared" si="23"/>
        <v>2</v>
      </c>
      <c r="H71" s="6">
        <f t="shared" si="24"/>
        <v>2012</v>
      </c>
      <c r="I71" s="6" t="str">
        <f t="shared" si="25"/>
        <v>2 / 2012</v>
      </c>
      <c r="J71" s="6" t="str">
        <f t="shared" si="26"/>
        <v>quarta-feira</v>
      </c>
      <c r="K71" s="6" t="str">
        <f>VLOOKUP(A71,[1]RELACIONAMENTOS!$A$1:$C$4,MATCH($K$1,[1]RELACIONAMENTOS!$A$1:$C$1,0),0)</f>
        <v>ATOTAL</v>
      </c>
      <c r="L71" s="6" t="str">
        <f>VLOOKUP(A71,[1]RELACIONAMENTOS!A:C,3,0)</f>
        <v>Simone</v>
      </c>
      <c r="M71" s="6" t="str">
        <f>VLOOKUP(B71,[1]RELACIONAMENTOS!$E$2:$F$5,2,0)</f>
        <v>João</v>
      </c>
      <c r="N71" s="6" t="e">
        <f>VLOOKUP(B71,[1]RELACIONAMENTOS!$E$2:'[1]RELACIONAMENTOS'!H71:I74,2,0)</f>
        <v>#REF!</v>
      </c>
      <c r="O71" s="6">
        <f>IFERROR(VLOOKUP(A71,[1]RELACIONAMENTOS!$K$2:$L$4,2,0),"PRODUTO NÃO ENCONTRADO")</f>
        <v>78912345678</v>
      </c>
      <c r="P71" s="6"/>
      <c r="Q71" s="6" t="str">
        <f t="shared" si="27"/>
        <v>meta não atingida</v>
      </c>
      <c r="R71" s="6" t="str">
        <f t="shared" si="28"/>
        <v>meta não atingida</v>
      </c>
      <c r="S71" s="6" t="str">
        <f t="shared" si="29"/>
        <v>nenhuma atingida</v>
      </c>
      <c r="T71" s="6" t="str">
        <f t="shared" si="30"/>
        <v>nem todas</v>
      </c>
      <c r="U71" s="6">
        <f>IF(E71&gt;=1000,"FRETE NA PROMOCAO",VLOOKUP(B71,[1]RELACIONAMENTOS!$N$2:$O$5,2,1))</f>
        <v>90</v>
      </c>
      <c r="V71" s="6" t="str">
        <f t="shared" si="31"/>
        <v>1%</v>
      </c>
      <c r="W71" s="7">
        <f t="shared" si="32"/>
        <v>0.02</v>
      </c>
      <c r="X71" s="6"/>
    </row>
    <row r="72" spans="1:24" x14ac:dyDescent="0.25">
      <c r="A72" s="6" t="s">
        <v>6</v>
      </c>
      <c r="B72" s="6" t="s">
        <v>5</v>
      </c>
      <c r="C72" s="6">
        <v>100</v>
      </c>
      <c r="D72" s="10">
        <v>3.5</v>
      </c>
      <c r="E72" s="9">
        <f t="shared" si="22"/>
        <v>350</v>
      </c>
      <c r="F72" s="8">
        <v>40955</v>
      </c>
      <c r="G72" s="6">
        <f t="shared" si="23"/>
        <v>2</v>
      </c>
      <c r="H72" s="6">
        <f t="shared" si="24"/>
        <v>2012</v>
      </c>
      <c r="I72" s="6" t="str">
        <f t="shared" si="25"/>
        <v>2 / 2012</v>
      </c>
      <c r="J72" s="6" t="str">
        <f t="shared" si="26"/>
        <v>quinta-feira</v>
      </c>
      <c r="K72" s="6" t="str">
        <f>VLOOKUP(A72,[1]RELACIONAMENTOS!$A$1:$C$4,MATCH($K$1,[1]RELACIONAMENTOS!$A$1:$C$1,0),0)</f>
        <v>ATOTAL</v>
      </c>
      <c r="L72" s="6" t="str">
        <f>VLOOKUP(A72,[1]RELACIONAMENTOS!A:C,3,0)</f>
        <v>Simone</v>
      </c>
      <c r="M72" s="6" t="str">
        <f>VLOOKUP(B72,[1]RELACIONAMENTOS!$E$2:$F$5,2,0)</f>
        <v>João</v>
      </c>
      <c r="N72" s="6" t="e">
        <f>VLOOKUP(B72,[1]RELACIONAMENTOS!$E$2:'[1]RELACIONAMENTOS'!H72:I75,2,0)</f>
        <v>#REF!</v>
      </c>
      <c r="O72" s="6">
        <f>IFERROR(VLOOKUP(A72,[1]RELACIONAMENTOS!$K$2:$L$4,2,0),"PRODUTO NÃO ENCONTRADO")</f>
        <v>78912345678</v>
      </c>
      <c r="P72" s="6"/>
      <c r="Q72" s="6" t="str">
        <f t="shared" si="27"/>
        <v>meta não atingida</v>
      </c>
      <c r="R72" s="6" t="str">
        <f t="shared" si="28"/>
        <v>meta não atingida</v>
      </c>
      <c r="S72" s="6" t="str">
        <f t="shared" si="29"/>
        <v>nenhuma atingida</v>
      </c>
      <c r="T72" s="6" t="str">
        <f t="shared" si="30"/>
        <v>nem todas</v>
      </c>
      <c r="U72" s="6">
        <f>IF(E72&gt;=1000,"FRETE NA PROMOCAO",VLOOKUP(B72,[1]RELACIONAMENTOS!$N$2:$O$5,2,1))</f>
        <v>90</v>
      </c>
      <c r="V72" s="6" t="str">
        <f t="shared" si="31"/>
        <v>1%</v>
      </c>
      <c r="W72" s="7">
        <f t="shared" si="32"/>
        <v>0.02</v>
      </c>
      <c r="X72" s="6"/>
    </row>
    <row r="73" spans="1:24" x14ac:dyDescent="0.25">
      <c r="A73" s="6" t="s">
        <v>2</v>
      </c>
      <c r="B73" s="6" t="s">
        <v>3</v>
      </c>
      <c r="C73" s="6">
        <v>300</v>
      </c>
      <c r="D73" s="10">
        <v>3</v>
      </c>
      <c r="E73" s="9">
        <f t="shared" si="22"/>
        <v>900</v>
      </c>
      <c r="F73" s="8">
        <v>40956</v>
      </c>
      <c r="G73" s="6">
        <f t="shared" si="23"/>
        <v>2</v>
      </c>
      <c r="H73" s="6">
        <f t="shared" si="24"/>
        <v>2012</v>
      </c>
      <c r="I73" s="6" t="str">
        <f t="shared" si="25"/>
        <v>2 / 2012</v>
      </c>
      <c r="J73" s="6" t="str">
        <f t="shared" si="26"/>
        <v>sexta-feira</v>
      </c>
      <c r="K73" s="6" t="str">
        <f>VLOOKUP(A73,[1]RELACIONAMENTOS!$A$1:$C$4,MATCH($K$1,[1]RELACIONAMENTOS!$A$1:$C$1,0),0)</f>
        <v>Coopercarga</v>
      </c>
      <c r="L73" s="6" t="str">
        <f>VLOOKUP(A73,[1]RELACIONAMENTOS!A:C,3,0)</f>
        <v>Fernando</v>
      </c>
      <c r="M73" s="6" t="str">
        <f>VLOOKUP(B73,[1]RELACIONAMENTOS!$E$2:$F$5,2,0)</f>
        <v>Maria</v>
      </c>
      <c r="N73" s="6" t="e">
        <f>VLOOKUP(B73,[1]RELACIONAMENTOS!$E$2:'[1]RELACIONAMENTOS'!H73:I76,2,0)</f>
        <v>#REF!</v>
      </c>
      <c r="O73" s="6" t="str">
        <f>IFERROR(VLOOKUP(A73,[1]RELACIONAMENTOS!$K$2:$L$4,2,0),"PRODUTO NÃO ENCONTRADO")</f>
        <v>PRODUTO NÃO ENCONTRADO</v>
      </c>
      <c r="P73" s="6"/>
      <c r="Q73" s="6" t="str">
        <f t="shared" si="27"/>
        <v>meta atingida</v>
      </c>
      <c r="R73" s="6" t="str">
        <f t="shared" si="28"/>
        <v>meta não atingida</v>
      </c>
      <c r="S73" s="6" t="str">
        <f t="shared" si="29"/>
        <v>alguma atingida</v>
      </c>
      <c r="T73" s="6" t="str">
        <f t="shared" si="30"/>
        <v>nem todas</v>
      </c>
      <c r="U73" s="6">
        <f>IF(E73&gt;=1000,"FRETE NA PROMOCAO",VLOOKUP(B73,[1]RELACIONAMENTOS!$N$2:$O$5,2,1))</f>
        <v>150</v>
      </c>
      <c r="V73" s="6" t="str">
        <f t="shared" si="31"/>
        <v>2%</v>
      </c>
      <c r="W73" s="7">
        <f t="shared" si="32"/>
        <v>0.05</v>
      </c>
      <c r="X73" s="6"/>
    </row>
    <row r="74" spans="1:24" x14ac:dyDescent="0.25">
      <c r="A74" s="6" t="s">
        <v>2</v>
      </c>
      <c r="B74" s="6" t="s">
        <v>0</v>
      </c>
      <c r="C74" s="6">
        <v>10</v>
      </c>
      <c r="D74" s="10">
        <v>3</v>
      </c>
      <c r="E74" s="9">
        <f t="shared" si="22"/>
        <v>30</v>
      </c>
      <c r="F74" s="8">
        <v>40957</v>
      </c>
      <c r="G74" s="6">
        <f t="shared" si="23"/>
        <v>2</v>
      </c>
      <c r="H74" s="6">
        <f t="shared" si="24"/>
        <v>2012</v>
      </c>
      <c r="I74" s="6" t="str">
        <f t="shared" si="25"/>
        <v>2 / 2012</v>
      </c>
      <c r="J74" s="6" t="str">
        <f t="shared" si="26"/>
        <v>sábado</v>
      </c>
      <c r="K74" s="6" t="str">
        <f>VLOOKUP(A74,[1]RELACIONAMENTOS!$A$1:$C$4,MATCH($K$1,[1]RELACIONAMENTOS!$A$1:$C$1,0),0)</f>
        <v>Coopercarga</v>
      </c>
      <c r="L74" s="6" t="str">
        <f>VLOOKUP(A74,[1]RELACIONAMENTOS!A:C,3,0)</f>
        <v>Fernando</v>
      </c>
      <c r="M74" s="6" t="str">
        <f>VLOOKUP(B74,[1]RELACIONAMENTOS!$E$2:$F$5,2,0)</f>
        <v>João</v>
      </c>
      <c r="N74" s="6" t="e">
        <f>VLOOKUP(B74,[1]RELACIONAMENTOS!$E$2:'[1]RELACIONAMENTOS'!H74:I77,2,0)</f>
        <v>#REF!</v>
      </c>
      <c r="O74" s="6" t="str">
        <f>IFERROR(VLOOKUP(A74,[1]RELACIONAMENTOS!$K$2:$L$4,2,0),"PRODUTO NÃO ENCONTRADO")</f>
        <v>PRODUTO NÃO ENCONTRADO</v>
      </c>
      <c r="P74" s="6"/>
      <c r="Q74" s="6" t="str">
        <f t="shared" si="27"/>
        <v>meta não atingida</v>
      </c>
      <c r="R74" s="6" t="str">
        <f t="shared" si="28"/>
        <v>meta não atingida</v>
      </c>
      <c r="S74" s="6" t="str">
        <f t="shared" si="29"/>
        <v>nenhuma atingida</v>
      </c>
      <c r="T74" s="6" t="str">
        <f t="shared" si="30"/>
        <v>nem todas</v>
      </c>
      <c r="U74" s="6">
        <f>IF(E74&gt;=1000,"FRETE NA PROMOCAO",VLOOKUP(B74,[1]RELACIONAMENTOS!$N$2:$O$5,2,1))</f>
        <v>230</v>
      </c>
      <c r="V74" s="6" t="str">
        <f t="shared" si="31"/>
        <v>1%</v>
      </c>
      <c r="W74" s="7">
        <f t="shared" si="32"/>
        <v>0.01</v>
      </c>
      <c r="X74" s="6"/>
    </row>
    <row r="75" spans="1:24" x14ac:dyDescent="0.25">
      <c r="A75" s="6" t="s">
        <v>6</v>
      </c>
      <c r="B75" s="6" t="s">
        <v>5</v>
      </c>
      <c r="C75" s="6">
        <v>100</v>
      </c>
      <c r="D75" s="10">
        <v>3.5</v>
      </c>
      <c r="E75" s="9">
        <f t="shared" si="22"/>
        <v>350</v>
      </c>
      <c r="F75" s="8">
        <v>40958</v>
      </c>
      <c r="G75" s="6">
        <f t="shared" si="23"/>
        <v>2</v>
      </c>
      <c r="H75" s="6">
        <f t="shared" si="24"/>
        <v>2012</v>
      </c>
      <c r="I75" s="6" t="str">
        <f t="shared" si="25"/>
        <v>2 / 2012</v>
      </c>
      <c r="J75" s="6" t="str">
        <f t="shared" si="26"/>
        <v>domingo</v>
      </c>
      <c r="K75" s="6" t="str">
        <f>VLOOKUP(A75,[1]RELACIONAMENTOS!$A$1:$C$4,MATCH($K$1,[1]RELACIONAMENTOS!$A$1:$C$1,0),0)</f>
        <v>ATOTAL</v>
      </c>
      <c r="L75" s="6" t="str">
        <f>VLOOKUP(A75,[1]RELACIONAMENTOS!A:C,3,0)</f>
        <v>Simone</v>
      </c>
      <c r="M75" s="6" t="str">
        <f>VLOOKUP(B75,[1]RELACIONAMENTOS!$E$2:$F$5,2,0)</f>
        <v>João</v>
      </c>
      <c r="N75" s="6" t="e">
        <f>VLOOKUP(B75,[1]RELACIONAMENTOS!$E$2:'[1]RELACIONAMENTOS'!H75:I78,2,0)</f>
        <v>#REF!</v>
      </c>
      <c r="O75" s="6">
        <f>IFERROR(VLOOKUP(A75,[1]RELACIONAMENTOS!$K$2:$L$4,2,0),"PRODUTO NÃO ENCONTRADO")</f>
        <v>78912345678</v>
      </c>
      <c r="P75" s="6"/>
      <c r="Q75" s="6" t="str">
        <f t="shared" si="27"/>
        <v>meta não atingida</v>
      </c>
      <c r="R75" s="6" t="str">
        <f t="shared" si="28"/>
        <v>meta não atingida</v>
      </c>
      <c r="S75" s="6" t="str">
        <f t="shared" si="29"/>
        <v>nenhuma atingida</v>
      </c>
      <c r="T75" s="6" t="str">
        <f t="shared" si="30"/>
        <v>nem todas</v>
      </c>
      <c r="U75" s="6">
        <f>IF(E75&gt;=1000,"FRETE NA PROMOCAO",VLOOKUP(B75,[1]RELACIONAMENTOS!$N$2:$O$5,2,1))</f>
        <v>90</v>
      </c>
      <c r="V75" s="6" t="str">
        <f t="shared" si="31"/>
        <v>1%</v>
      </c>
      <c r="W75" s="7">
        <f t="shared" si="32"/>
        <v>0.02</v>
      </c>
      <c r="X75" s="6"/>
    </row>
    <row r="76" spans="1:24" x14ac:dyDescent="0.25">
      <c r="A76" s="15" t="s">
        <v>6</v>
      </c>
      <c r="B76" s="6" t="s">
        <v>5</v>
      </c>
      <c r="C76" s="6">
        <v>203</v>
      </c>
      <c r="D76" s="10">
        <v>3.5</v>
      </c>
      <c r="E76" s="9">
        <f t="shared" si="22"/>
        <v>710.5</v>
      </c>
      <c r="F76" s="8">
        <v>40959</v>
      </c>
      <c r="G76" s="6">
        <f t="shared" si="23"/>
        <v>2</v>
      </c>
      <c r="H76" s="6">
        <f t="shared" si="24"/>
        <v>2012</v>
      </c>
      <c r="I76" s="6" t="str">
        <f t="shared" si="25"/>
        <v>2 / 2012</v>
      </c>
      <c r="J76" s="6" t="str">
        <f t="shared" si="26"/>
        <v>segunda-feira</v>
      </c>
      <c r="K76" s="6" t="str">
        <f>VLOOKUP(A76,[1]RELACIONAMENTOS!$A$1:$C$4,MATCH($K$1,[1]RELACIONAMENTOS!$A$1:$C$1,0),0)</f>
        <v>ATOTAL</v>
      </c>
      <c r="L76" s="6" t="str">
        <f>VLOOKUP(A76,[1]RELACIONAMENTOS!A:C,3,0)</f>
        <v>Simone</v>
      </c>
      <c r="M76" s="6" t="str">
        <f>VLOOKUP(B76,[1]RELACIONAMENTOS!$E$2:$F$5,2,0)</f>
        <v>João</v>
      </c>
      <c r="N76" s="6" t="e">
        <f>VLOOKUP(B76,[1]RELACIONAMENTOS!$E$2:'[1]RELACIONAMENTOS'!H76:I79,2,0)</f>
        <v>#REF!</v>
      </c>
      <c r="O76" s="6">
        <f>IFERROR(VLOOKUP(A76,[1]RELACIONAMENTOS!$K$2:$L$4,2,0),"PRODUTO NÃO ENCONTRADO")</f>
        <v>78912345678</v>
      </c>
      <c r="P76" s="6"/>
      <c r="Q76" s="6" t="str">
        <f t="shared" si="27"/>
        <v>meta atingida</v>
      </c>
      <c r="R76" s="6" t="str">
        <f t="shared" si="28"/>
        <v>meta não atingida</v>
      </c>
      <c r="S76" s="6" t="str">
        <f t="shared" si="29"/>
        <v>alguma atingida</v>
      </c>
      <c r="T76" s="6" t="str">
        <f t="shared" si="30"/>
        <v>nem todas</v>
      </c>
      <c r="U76" s="6">
        <f>IF(E76&gt;=1000,"FRETE NA PROMOCAO",VLOOKUP(B76,[1]RELACIONAMENTOS!$N$2:$O$5,2,1))</f>
        <v>90</v>
      </c>
      <c r="V76" s="6" t="str">
        <f t="shared" si="31"/>
        <v>2%</v>
      </c>
      <c r="W76" s="7">
        <f t="shared" si="32"/>
        <v>0.04</v>
      </c>
      <c r="X76" s="6"/>
    </row>
    <row r="77" spans="1:24" x14ac:dyDescent="0.25">
      <c r="A77" s="6" t="s">
        <v>2</v>
      </c>
      <c r="B77" s="6" t="s">
        <v>4</v>
      </c>
      <c r="C77" s="6">
        <v>100</v>
      </c>
      <c r="D77" s="10">
        <v>3.5</v>
      </c>
      <c r="E77" s="9">
        <f t="shared" si="22"/>
        <v>350</v>
      </c>
      <c r="F77" s="8">
        <v>40960</v>
      </c>
      <c r="G77" s="6">
        <f t="shared" si="23"/>
        <v>2</v>
      </c>
      <c r="H77" s="6">
        <f t="shared" si="24"/>
        <v>2012</v>
      </c>
      <c r="I77" s="6" t="str">
        <f t="shared" si="25"/>
        <v>2 / 2012</v>
      </c>
      <c r="J77" s="6" t="str">
        <f t="shared" si="26"/>
        <v>terça-feira</v>
      </c>
      <c r="K77" s="6" t="str">
        <f>VLOOKUP(A77,[1]RELACIONAMENTOS!$A$1:$C$4,MATCH($K$1,[1]RELACIONAMENTOS!$A$1:$C$1,0),0)</f>
        <v>Coopercarga</v>
      </c>
      <c r="L77" s="6" t="str">
        <f>VLOOKUP(A77,[1]RELACIONAMENTOS!A:C,3,0)</f>
        <v>Fernando</v>
      </c>
      <c r="M77" s="6" t="str">
        <f>VLOOKUP(B77,[1]RELACIONAMENTOS!$E$2:$F$5,2,0)</f>
        <v>Maria</v>
      </c>
      <c r="N77" s="6" t="e">
        <f>VLOOKUP(B77,[1]RELACIONAMENTOS!$E$2:'[1]RELACIONAMENTOS'!H77:I80,2,0)</f>
        <v>#REF!</v>
      </c>
      <c r="O77" s="6" t="str">
        <f>IFERROR(VLOOKUP(A77,[1]RELACIONAMENTOS!$K$2:$L$4,2,0),"PRODUTO NÃO ENCONTRADO")</f>
        <v>PRODUTO NÃO ENCONTRADO</v>
      </c>
      <c r="P77" s="6"/>
      <c r="Q77" s="6" t="str">
        <f t="shared" si="27"/>
        <v>meta não atingida</v>
      </c>
      <c r="R77" s="6" t="str">
        <f t="shared" si="28"/>
        <v>meta não atingida</v>
      </c>
      <c r="S77" s="6" t="str">
        <f t="shared" si="29"/>
        <v>nenhuma atingida</v>
      </c>
      <c r="T77" s="6" t="str">
        <f t="shared" si="30"/>
        <v>nem todas</v>
      </c>
      <c r="U77" s="6">
        <f>IF(E77&gt;=1000,"FRETE NA PROMOCAO",VLOOKUP(B77,[1]RELACIONAMENTOS!$N$2:$O$5,2,1))</f>
        <v>150</v>
      </c>
      <c r="V77" s="6" t="str">
        <f t="shared" si="31"/>
        <v>1%</v>
      </c>
      <c r="W77" s="7">
        <f t="shared" si="32"/>
        <v>0.02</v>
      </c>
      <c r="X77" s="6"/>
    </row>
    <row r="78" spans="1:24" x14ac:dyDescent="0.25">
      <c r="A78" s="6" t="s">
        <v>6</v>
      </c>
      <c r="B78" s="6" t="s">
        <v>5</v>
      </c>
      <c r="C78" s="6">
        <v>100</v>
      </c>
      <c r="D78" s="10">
        <v>3.5</v>
      </c>
      <c r="E78" s="9">
        <f t="shared" si="22"/>
        <v>350</v>
      </c>
      <c r="F78" s="8">
        <v>40961</v>
      </c>
      <c r="G78" s="6">
        <f t="shared" si="23"/>
        <v>2</v>
      </c>
      <c r="H78" s="6">
        <f t="shared" si="24"/>
        <v>2012</v>
      </c>
      <c r="I78" s="6" t="str">
        <f t="shared" si="25"/>
        <v>2 / 2012</v>
      </c>
      <c r="J78" s="6" t="str">
        <f t="shared" si="26"/>
        <v>quarta-feira</v>
      </c>
      <c r="K78" s="6" t="str">
        <f>VLOOKUP(A78,[1]RELACIONAMENTOS!$A$1:$C$4,MATCH($K$1,[1]RELACIONAMENTOS!$A$1:$C$1,0),0)</f>
        <v>ATOTAL</v>
      </c>
      <c r="L78" s="6" t="str">
        <f>VLOOKUP(A78,[1]RELACIONAMENTOS!A:C,3,0)</f>
        <v>Simone</v>
      </c>
      <c r="M78" s="6" t="str">
        <f>VLOOKUP(B78,[1]RELACIONAMENTOS!$E$2:$F$5,2,0)</f>
        <v>João</v>
      </c>
      <c r="N78" s="6" t="e">
        <f>VLOOKUP(B78,[1]RELACIONAMENTOS!$E$2:'[1]RELACIONAMENTOS'!H78:I81,2,0)</f>
        <v>#REF!</v>
      </c>
      <c r="O78" s="6">
        <f>IFERROR(VLOOKUP(A78,[1]RELACIONAMENTOS!$K$2:$L$4,2,0),"PRODUTO NÃO ENCONTRADO")</f>
        <v>78912345678</v>
      </c>
      <c r="P78" s="6"/>
      <c r="Q78" s="6" t="str">
        <f t="shared" si="27"/>
        <v>meta não atingida</v>
      </c>
      <c r="R78" s="6" t="str">
        <f t="shared" si="28"/>
        <v>meta não atingida</v>
      </c>
      <c r="S78" s="6" t="str">
        <f t="shared" si="29"/>
        <v>nenhuma atingida</v>
      </c>
      <c r="T78" s="6" t="str">
        <f t="shared" si="30"/>
        <v>nem todas</v>
      </c>
      <c r="U78" s="6">
        <f>IF(E78&gt;=1000,"FRETE NA PROMOCAO",VLOOKUP(B78,[1]RELACIONAMENTOS!$N$2:$O$5,2,1))</f>
        <v>90</v>
      </c>
      <c r="V78" s="6" t="str">
        <f t="shared" si="31"/>
        <v>1%</v>
      </c>
      <c r="W78" s="7">
        <f t="shared" si="32"/>
        <v>0.02</v>
      </c>
      <c r="X78" s="6"/>
    </row>
    <row r="79" spans="1:24" x14ac:dyDescent="0.25">
      <c r="A79" s="6" t="s">
        <v>6</v>
      </c>
      <c r="B79" s="6" t="s">
        <v>5</v>
      </c>
      <c r="C79" s="6">
        <v>100</v>
      </c>
      <c r="D79" s="10">
        <v>3.5</v>
      </c>
      <c r="E79" s="9">
        <f t="shared" si="22"/>
        <v>350</v>
      </c>
      <c r="F79" s="8">
        <v>40962</v>
      </c>
      <c r="G79" s="6">
        <f t="shared" si="23"/>
        <v>2</v>
      </c>
      <c r="H79" s="6">
        <f t="shared" si="24"/>
        <v>2012</v>
      </c>
      <c r="I79" s="6" t="str">
        <f t="shared" si="25"/>
        <v>2 / 2012</v>
      </c>
      <c r="J79" s="6" t="str">
        <f t="shared" si="26"/>
        <v>quinta-feira</v>
      </c>
      <c r="K79" s="6" t="str">
        <f>VLOOKUP(A79,[1]RELACIONAMENTOS!$A$1:$C$4,MATCH($K$1,[1]RELACIONAMENTOS!$A$1:$C$1,0),0)</f>
        <v>ATOTAL</v>
      </c>
      <c r="L79" s="6" t="str">
        <f>VLOOKUP(A79,[1]RELACIONAMENTOS!A:C,3,0)</f>
        <v>Simone</v>
      </c>
      <c r="M79" s="6" t="str">
        <f>VLOOKUP(B79,[1]RELACIONAMENTOS!$E$2:$F$5,2,0)</f>
        <v>João</v>
      </c>
      <c r="N79" s="6" t="e">
        <f>VLOOKUP(B79,[1]RELACIONAMENTOS!$E$2:'[1]RELACIONAMENTOS'!H79:I82,2,0)</f>
        <v>#REF!</v>
      </c>
      <c r="O79" s="6">
        <f>IFERROR(VLOOKUP(A79,[1]RELACIONAMENTOS!$K$2:$L$4,2,0),"PRODUTO NÃO ENCONTRADO")</f>
        <v>78912345678</v>
      </c>
      <c r="P79" s="6"/>
      <c r="Q79" s="6" t="str">
        <f t="shared" si="27"/>
        <v>meta não atingida</v>
      </c>
      <c r="R79" s="6" t="str">
        <f t="shared" si="28"/>
        <v>meta não atingida</v>
      </c>
      <c r="S79" s="6" t="str">
        <f t="shared" si="29"/>
        <v>nenhuma atingida</v>
      </c>
      <c r="T79" s="6" t="str">
        <f t="shared" si="30"/>
        <v>nem todas</v>
      </c>
      <c r="U79" s="6">
        <f>IF(E79&gt;=1000,"FRETE NA PROMOCAO",VLOOKUP(B79,[1]RELACIONAMENTOS!$N$2:$O$5,2,1))</f>
        <v>90</v>
      </c>
      <c r="V79" s="6" t="str">
        <f t="shared" si="31"/>
        <v>1%</v>
      </c>
      <c r="W79" s="7">
        <f t="shared" si="32"/>
        <v>0.02</v>
      </c>
      <c r="X79" s="6"/>
    </row>
    <row r="80" spans="1:24" x14ac:dyDescent="0.25">
      <c r="A80" s="15" t="s">
        <v>6</v>
      </c>
      <c r="B80" s="6" t="s">
        <v>5</v>
      </c>
      <c r="C80" s="6">
        <v>203</v>
      </c>
      <c r="D80" s="10">
        <v>3.5</v>
      </c>
      <c r="E80" s="9">
        <f t="shared" si="22"/>
        <v>710.5</v>
      </c>
      <c r="F80" s="8">
        <v>40963</v>
      </c>
      <c r="G80" s="6">
        <f t="shared" si="23"/>
        <v>2</v>
      </c>
      <c r="H80" s="6">
        <f t="shared" si="24"/>
        <v>2012</v>
      </c>
      <c r="I80" s="6" t="str">
        <f t="shared" si="25"/>
        <v>2 / 2012</v>
      </c>
      <c r="J80" s="6" t="str">
        <f t="shared" si="26"/>
        <v>sexta-feira</v>
      </c>
      <c r="K80" s="6" t="str">
        <f>VLOOKUP(A80,[1]RELACIONAMENTOS!$A$1:$C$4,MATCH($K$1,[1]RELACIONAMENTOS!$A$1:$C$1,0),0)</f>
        <v>ATOTAL</v>
      </c>
      <c r="L80" s="6" t="str">
        <f>VLOOKUP(A80,[1]RELACIONAMENTOS!A:C,3,0)</f>
        <v>Simone</v>
      </c>
      <c r="M80" s="6" t="str">
        <f>VLOOKUP(B80,[1]RELACIONAMENTOS!$E$2:$F$5,2,0)</f>
        <v>João</v>
      </c>
      <c r="N80" s="6" t="e">
        <f>VLOOKUP(B80,[1]RELACIONAMENTOS!$E$2:'[1]RELACIONAMENTOS'!H80:I83,2,0)</f>
        <v>#REF!</v>
      </c>
      <c r="O80" s="6">
        <f>IFERROR(VLOOKUP(A80,[1]RELACIONAMENTOS!$K$2:$L$4,2,0),"PRODUTO NÃO ENCONTRADO")</f>
        <v>78912345678</v>
      </c>
      <c r="P80" s="6"/>
      <c r="Q80" s="6" t="str">
        <f t="shared" si="27"/>
        <v>meta atingida</v>
      </c>
      <c r="R80" s="6" t="str">
        <f t="shared" si="28"/>
        <v>meta não atingida</v>
      </c>
      <c r="S80" s="6" t="str">
        <f t="shared" si="29"/>
        <v>alguma atingida</v>
      </c>
      <c r="T80" s="6" t="str">
        <f t="shared" si="30"/>
        <v>nem todas</v>
      </c>
      <c r="U80" s="6">
        <f>IF(E80&gt;=1000,"FRETE NA PROMOCAO",VLOOKUP(B80,[1]RELACIONAMENTOS!$N$2:$O$5,2,1))</f>
        <v>90</v>
      </c>
      <c r="V80" s="6" t="str">
        <f t="shared" si="31"/>
        <v>2%</v>
      </c>
      <c r="W80" s="7">
        <f t="shared" si="32"/>
        <v>0.04</v>
      </c>
      <c r="X80" s="6"/>
    </row>
    <row r="81" spans="1:24" x14ac:dyDescent="0.25">
      <c r="A81" s="6" t="s">
        <v>2</v>
      </c>
      <c r="B81" s="6" t="s">
        <v>4</v>
      </c>
      <c r="C81" s="6">
        <v>100</v>
      </c>
      <c r="D81" s="10">
        <v>3.5</v>
      </c>
      <c r="E81" s="9">
        <f t="shared" si="22"/>
        <v>350</v>
      </c>
      <c r="F81" s="8">
        <v>40964</v>
      </c>
      <c r="G81" s="6">
        <f t="shared" si="23"/>
        <v>2</v>
      </c>
      <c r="H81" s="6">
        <f t="shared" si="24"/>
        <v>2012</v>
      </c>
      <c r="I81" s="6" t="str">
        <f t="shared" si="25"/>
        <v>2 / 2012</v>
      </c>
      <c r="J81" s="6" t="str">
        <f t="shared" si="26"/>
        <v>sábado</v>
      </c>
      <c r="K81" s="6" t="str">
        <f>VLOOKUP(A81,[1]RELACIONAMENTOS!$A$1:$C$4,MATCH($K$1,[1]RELACIONAMENTOS!$A$1:$C$1,0),0)</f>
        <v>Coopercarga</v>
      </c>
      <c r="L81" s="6" t="str">
        <f>VLOOKUP(A81,[1]RELACIONAMENTOS!A:C,3,0)</f>
        <v>Fernando</v>
      </c>
      <c r="M81" s="6" t="str">
        <f>VLOOKUP(B81,[1]RELACIONAMENTOS!$E$2:$F$5,2,0)</f>
        <v>Maria</v>
      </c>
      <c r="N81" s="6" t="e">
        <f>VLOOKUP(B81,[1]RELACIONAMENTOS!$E$2:'[1]RELACIONAMENTOS'!H81:I84,2,0)</f>
        <v>#REF!</v>
      </c>
      <c r="O81" s="6" t="str">
        <f>IFERROR(VLOOKUP(A81,[1]RELACIONAMENTOS!$K$2:$L$4,2,0),"PRODUTO NÃO ENCONTRADO")</f>
        <v>PRODUTO NÃO ENCONTRADO</v>
      </c>
      <c r="P81" s="6"/>
      <c r="Q81" s="6" t="str">
        <f t="shared" si="27"/>
        <v>meta não atingida</v>
      </c>
      <c r="R81" s="6" t="str">
        <f t="shared" si="28"/>
        <v>meta não atingida</v>
      </c>
      <c r="S81" s="6" t="str">
        <f t="shared" si="29"/>
        <v>nenhuma atingida</v>
      </c>
      <c r="T81" s="6" t="str">
        <f t="shared" si="30"/>
        <v>nem todas</v>
      </c>
      <c r="U81" s="6">
        <f>IF(E81&gt;=1000,"FRETE NA PROMOCAO",VLOOKUP(B81,[1]RELACIONAMENTOS!$N$2:$O$5,2,1))</f>
        <v>150</v>
      </c>
      <c r="V81" s="6" t="str">
        <f t="shared" si="31"/>
        <v>1%</v>
      </c>
      <c r="W81" s="7">
        <f t="shared" si="32"/>
        <v>0.02</v>
      </c>
      <c r="X81" s="6"/>
    </row>
    <row r="82" spans="1:24" x14ac:dyDescent="0.25">
      <c r="A82" s="6" t="s">
        <v>2</v>
      </c>
      <c r="B82" s="6" t="s">
        <v>4</v>
      </c>
      <c r="C82" s="6">
        <v>344</v>
      </c>
      <c r="D82" s="10">
        <v>3</v>
      </c>
      <c r="E82" s="9">
        <f t="shared" si="22"/>
        <v>1032</v>
      </c>
      <c r="F82" s="8">
        <v>40965</v>
      </c>
      <c r="G82" s="6">
        <f t="shared" si="23"/>
        <v>2</v>
      </c>
      <c r="H82" s="6">
        <f t="shared" si="24"/>
        <v>2012</v>
      </c>
      <c r="I82" s="6" t="str">
        <f t="shared" si="25"/>
        <v>2 / 2012</v>
      </c>
      <c r="J82" s="6" t="str">
        <f t="shared" si="26"/>
        <v>domingo</v>
      </c>
      <c r="K82" s="6" t="str">
        <f>VLOOKUP(A82,[1]RELACIONAMENTOS!$A$1:$C$4,MATCH($K$1,[1]RELACIONAMENTOS!$A$1:$C$1,0),0)</f>
        <v>Coopercarga</v>
      </c>
      <c r="L82" s="6" t="str">
        <f>VLOOKUP(A82,[1]RELACIONAMENTOS!A:C,3,0)</f>
        <v>Fernando</v>
      </c>
      <c r="M82" s="6" t="str">
        <f>VLOOKUP(B82,[1]RELACIONAMENTOS!$E$2:$F$5,2,0)</f>
        <v>Maria</v>
      </c>
      <c r="N82" s="6" t="e">
        <f>VLOOKUP(B82,[1]RELACIONAMENTOS!$E$2:'[1]RELACIONAMENTOS'!H82:I85,2,0)</f>
        <v>#REF!</v>
      </c>
      <c r="O82" s="6" t="str">
        <f>IFERROR(VLOOKUP(A82,[1]RELACIONAMENTOS!$K$2:$L$4,2,0),"PRODUTO NÃO ENCONTRADO")</f>
        <v>PRODUTO NÃO ENCONTRADO</v>
      </c>
      <c r="P82" s="6"/>
      <c r="Q82" s="6" t="str">
        <f t="shared" si="27"/>
        <v>meta atingida</v>
      </c>
      <c r="R82" s="6" t="str">
        <f t="shared" si="28"/>
        <v>meta não atingida</v>
      </c>
      <c r="S82" s="6" t="str">
        <f t="shared" si="29"/>
        <v>alguma atingida</v>
      </c>
      <c r="T82" s="6" t="str">
        <f t="shared" si="30"/>
        <v>nem todas</v>
      </c>
      <c r="U82" s="6" t="str">
        <f>IF(E82&gt;=1000,"FRETE NA PROMOCAO",VLOOKUP(B82,[1]RELACIONAMENTOS!$N$2:$O$5,2,1))</f>
        <v>FRETE NA PROMOCAO</v>
      </c>
      <c r="V82" s="6" t="str">
        <f t="shared" si="31"/>
        <v>3%</v>
      </c>
      <c r="W82" s="7">
        <f t="shared" si="32"/>
        <v>0.06</v>
      </c>
      <c r="X82" s="6"/>
    </row>
    <row r="83" spans="1:24" x14ac:dyDescent="0.25">
      <c r="A83" s="6" t="s">
        <v>2</v>
      </c>
      <c r="B83" s="6" t="s">
        <v>3</v>
      </c>
      <c r="C83" s="6">
        <v>300</v>
      </c>
      <c r="D83" s="10">
        <v>3</v>
      </c>
      <c r="E83" s="9">
        <f t="shared" si="22"/>
        <v>900</v>
      </c>
      <c r="F83" s="8">
        <v>40966</v>
      </c>
      <c r="G83" s="6">
        <f t="shared" si="23"/>
        <v>2</v>
      </c>
      <c r="H83" s="6">
        <f t="shared" si="24"/>
        <v>2012</v>
      </c>
      <c r="I83" s="6" t="str">
        <f t="shared" si="25"/>
        <v>2 / 2012</v>
      </c>
      <c r="J83" s="6" t="str">
        <f t="shared" si="26"/>
        <v>segunda-feira</v>
      </c>
      <c r="K83" s="6" t="str">
        <f>VLOOKUP(A83,[1]RELACIONAMENTOS!$A$1:$C$4,MATCH($K$1,[1]RELACIONAMENTOS!$A$1:$C$1,0),0)</f>
        <v>Coopercarga</v>
      </c>
      <c r="L83" s="6" t="str">
        <f>VLOOKUP(A83,[1]RELACIONAMENTOS!A:C,3,0)</f>
        <v>Fernando</v>
      </c>
      <c r="M83" s="6" t="str">
        <f>VLOOKUP(B83,[1]RELACIONAMENTOS!$E$2:$F$5,2,0)</f>
        <v>Maria</v>
      </c>
      <c r="N83" s="6" t="e">
        <f>VLOOKUP(B83,[1]RELACIONAMENTOS!$E$2:'[1]RELACIONAMENTOS'!H83:I86,2,0)</f>
        <v>#REF!</v>
      </c>
      <c r="O83" s="6" t="str">
        <f>IFERROR(VLOOKUP(A83,[1]RELACIONAMENTOS!$K$2:$L$4,2,0),"PRODUTO NÃO ENCONTRADO")</f>
        <v>PRODUTO NÃO ENCONTRADO</v>
      </c>
      <c r="P83" s="6"/>
      <c r="Q83" s="6" t="str">
        <f t="shared" si="27"/>
        <v>meta atingida</v>
      </c>
      <c r="R83" s="6" t="str">
        <f t="shared" si="28"/>
        <v>meta não atingida</v>
      </c>
      <c r="S83" s="6" t="str">
        <f t="shared" si="29"/>
        <v>alguma atingida</v>
      </c>
      <c r="T83" s="6" t="str">
        <f t="shared" si="30"/>
        <v>nem todas</v>
      </c>
      <c r="U83" s="6">
        <f>IF(E83&gt;=1000,"FRETE NA PROMOCAO",VLOOKUP(B83,[1]RELACIONAMENTOS!$N$2:$O$5,2,1))</f>
        <v>150</v>
      </c>
      <c r="V83" s="6" t="str">
        <f t="shared" si="31"/>
        <v>2%</v>
      </c>
      <c r="W83" s="7">
        <f t="shared" si="32"/>
        <v>0.05</v>
      </c>
      <c r="X83" s="6"/>
    </row>
    <row r="84" spans="1:24" x14ac:dyDescent="0.25">
      <c r="A84" s="6" t="s">
        <v>6</v>
      </c>
      <c r="B84" s="6" t="s">
        <v>5</v>
      </c>
      <c r="C84" s="6">
        <v>102</v>
      </c>
      <c r="D84" s="10">
        <v>1.5</v>
      </c>
      <c r="E84" s="9">
        <f t="shared" si="22"/>
        <v>153</v>
      </c>
      <c r="F84" s="8">
        <v>40967</v>
      </c>
      <c r="G84" s="6">
        <f t="shared" si="23"/>
        <v>2</v>
      </c>
      <c r="H84" s="6">
        <f t="shared" si="24"/>
        <v>2012</v>
      </c>
      <c r="I84" s="6" t="str">
        <f t="shared" si="25"/>
        <v>2 / 2012</v>
      </c>
      <c r="J84" s="6" t="str">
        <f t="shared" si="26"/>
        <v>terça-feira</v>
      </c>
      <c r="K84" s="6" t="str">
        <f>VLOOKUP(A84,[1]RELACIONAMENTOS!$A$1:$C$4,MATCH($K$1,[1]RELACIONAMENTOS!$A$1:$C$1,0),0)</f>
        <v>ATOTAL</v>
      </c>
      <c r="L84" s="6" t="str">
        <f>VLOOKUP(A84,[1]RELACIONAMENTOS!A:C,3,0)</f>
        <v>Simone</v>
      </c>
      <c r="M84" s="6" t="str">
        <f>VLOOKUP(B84,[1]RELACIONAMENTOS!$E$2:$F$5,2,0)</f>
        <v>João</v>
      </c>
      <c r="N84" s="6" t="e">
        <f>VLOOKUP(B84,[1]RELACIONAMENTOS!$E$2:'[1]RELACIONAMENTOS'!H84:I87,2,0)</f>
        <v>#REF!</v>
      </c>
      <c r="O84" s="6">
        <f>IFERROR(VLOOKUP(A84,[1]RELACIONAMENTOS!$K$2:$L$4,2,0),"PRODUTO NÃO ENCONTRADO")</f>
        <v>78912345678</v>
      </c>
      <c r="P84" s="6"/>
      <c r="Q84" s="6" t="str">
        <f t="shared" si="27"/>
        <v>meta não atingida</v>
      </c>
      <c r="R84" s="6" t="str">
        <f t="shared" si="28"/>
        <v>meta não atingida</v>
      </c>
      <c r="S84" s="6" t="str">
        <f t="shared" si="29"/>
        <v>nenhuma atingida</v>
      </c>
      <c r="T84" s="6" t="str">
        <f t="shared" si="30"/>
        <v>nem todas</v>
      </c>
      <c r="U84" s="6">
        <f>IF(E84&gt;=1000,"FRETE NA PROMOCAO",VLOOKUP(B84,[1]RELACIONAMENTOS!$N$2:$O$5,2,1))</f>
        <v>90</v>
      </c>
      <c r="V84" s="6" t="str">
        <f t="shared" si="31"/>
        <v>1%</v>
      </c>
      <c r="W84" s="7">
        <f t="shared" si="32"/>
        <v>0.01</v>
      </c>
      <c r="X84" s="6"/>
    </row>
    <row r="85" spans="1:24" x14ac:dyDescent="0.25">
      <c r="A85" s="6" t="s">
        <v>6</v>
      </c>
      <c r="B85" s="6" t="s">
        <v>5</v>
      </c>
      <c r="C85" s="6">
        <v>102</v>
      </c>
      <c r="D85" s="10">
        <v>1.5</v>
      </c>
      <c r="E85" s="9">
        <f t="shared" si="22"/>
        <v>153</v>
      </c>
      <c r="F85" s="8">
        <v>40968</v>
      </c>
      <c r="G85" s="6">
        <f t="shared" si="23"/>
        <v>2</v>
      </c>
      <c r="H85" s="6">
        <f t="shared" si="24"/>
        <v>2012</v>
      </c>
      <c r="I85" s="6" t="str">
        <f t="shared" si="25"/>
        <v>2 / 2012</v>
      </c>
      <c r="J85" s="6" t="str">
        <f t="shared" si="26"/>
        <v>quarta-feira</v>
      </c>
      <c r="K85" s="6" t="str">
        <f>VLOOKUP(A85,[1]RELACIONAMENTOS!$A$1:$C$4,MATCH($K$1,[1]RELACIONAMENTOS!$A$1:$C$1,0),0)</f>
        <v>ATOTAL</v>
      </c>
      <c r="L85" s="6" t="str">
        <f>VLOOKUP(A85,[1]RELACIONAMENTOS!A:C,3,0)</f>
        <v>Simone</v>
      </c>
      <c r="M85" s="6" t="str">
        <f>VLOOKUP(B85,[1]RELACIONAMENTOS!$E$2:$F$5,2,0)</f>
        <v>João</v>
      </c>
      <c r="N85" s="6" t="e">
        <f>VLOOKUP(B85,[1]RELACIONAMENTOS!$E$2:'[1]RELACIONAMENTOS'!H85:I88,2,0)</f>
        <v>#REF!</v>
      </c>
      <c r="O85" s="6">
        <f>IFERROR(VLOOKUP(A85,[1]RELACIONAMENTOS!$K$2:$L$4,2,0),"PRODUTO NÃO ENCONTRADO")</f>
        <v>78912345678</v>
      </c>
      <c r="P85" s="6"/>
      <c r="Q85" s="6" t="str">
        <f t="shared" si="27"/>
        <v>meta não atingida</v>
      </c>
      <c r="R85" s="6" t="str">
        <f t="shared" si="28"/>
        <v>meta não atingida</v>
      </c>
      <c r="S85" s="6" t="str">
        <f t="shared" si="29"/>
        <v>nenhuma atingida</v>
      </c>
      <c r="T85" s="6" t="str">
        <f t="shared" si="30"/>
        <v>nem todas</v>
      </c>
      <c r="U85" s="6">
        <f>IF(E85&gt;=1000,"FRETE NA PROMOCAO",VLOOKUP(B85,[1]RELACIONAMENTOS!$N$2:$O$5,2,1))</f>
        <v>90</v>
      </c>
      <c r="V85" s="6" t="str">
        <f t="shared" si="31"/>
        <v>1%</v>
      </c>
      <c r="W85" s="7">
        <f t="shared" si="32"/>
        <v>0.01</v>
      </c>
      <c r="X85" s="6"/>
    </row>
    <row r="86" spans="1:24" x14ac:dyDescent="0.25">
      <c r="A86" s="6" t="s">
        <v>2</v>
      </c>
      <c r="B86" s="6" t="s">
        <v>4</v>
      </c>
      <c r="C86" s="6">
        <v>300</v>
      </c>
      <c r="D86" s="10">
        <v>3.5</v>
      </c>
      <c r="E86" s="9">
        <f t="shared" si="22"/>
        <v>1050</v>
      </c>
      <c r="F86" s="8">
        <v>40969</v>
      </c>
      <c r="G86" s="6">
        <f t="shared" si="23"/>
        <v>3</v>
      </c>
      <c r="H86" s="6">
        <f t="shared" si="24"/>
        <v>2012</v>
      </c>
      <c r="I86" s="6" t="str">
        <f t="shared" si="25"/>
        <v>3 / 2012</v>
      </c>
      <c r="J86" s="6" t="str">
        <f t="shared" si="26"/>
        <v>quinta-feira</v>
      </c>
      <c r="K86" s="6" t="str">
        <f>VLOOKUP(A86,[1]RELACIONAMENTOS!$A$1:$C$4,MATCH($K$1,[1]RELACIONAMENTOS!$A$1:$C$1,0),0)</f>
        <v>Coopercarga</v>
      </c>
      <c r="L86" s="6" t="str">
        <f>VLOOKUP(A86,[1]RELACIONAMENTOS!A:C,3,0)</f>
        <v>Fernando</v>
      </c>
      <c r="M86" s="6" t="str">
        <f>VLOOKUP(B86,[1]RELACIONAMENTOS!$E$2:$F$5,2,0)</f>
        <v>Maria</v>
      </c>
      <c r="N86" s="6" t="e">
        <f>VLOOKUP(B86,[1]RELACIONAMENTOS!$E$2:'[1]RELACIONAMENTOS'!H86:I89,2,0)</f>
        <v>#REF!</v>
      </c>
      <c r="O86" s="6" t="str">
        <f>IFERROR(VLOOKUP(A86,[1]RELACIONAMENTOS!$K$2:$L$4,2,0),"PRODUTO NÃO ENCONTRADO")</f>
        <v>PRODUTO NÃO ENCONTRADO</v>
      </c>
      <c r="P86" s="6"/>
      <c r="Q86" s="6" t="str">
        <f t="shared" si="27"/>
        <v>meta atingida</v>
      </c>
      <c r="R86" s="6" t="str">
        <f t="shared" si="28"/>
        <v>meta não atingida</v>
      </c>
      <c r="S86" s="6" t="str">
        <f t="shared" si="29"/>
        <v>alguma atingida</v>
      </c>
      <c r="T86" s="6" t="str">
        <f t="shared" si="30"/>
        <v>nem todas</v>
      </c>
      <c r="U86" s="6" t="str">
        <f>IF(E86&gt;=1000,"FRETE NA PROMOCAO",VLOOKUP(B86,[1]RELACIONAMENTOS!$N$2:$O$5,2,1))</f>
        <v>FRETE NA PROMOCAO</v>
      </c>
      <c r="V86" s="6" t="str">
        <f t="shared" si="31"/>
        <v>3%</v>
      </c>
      <c r="W86" s="7">
        <f t="shared" si="32"/>
        <v>0.06</v>
      </c>
      <c r="X86" s="6"/>
    </row>
    <row r="87" spans="1:24" x14ac:dyDescent="0.25">
      <c r="A87" s="6" t="s">
        <v>2</v>
      </c>
      <c r="B87" s="6" t="s">
        <v>4</v>
      </c>
      <c r="C87" s="6">
        <v>300</v>
      </c>
      <c r="D87" s="10">
        <v>3.5</v>
      </c>
      <c r="E87" s="9">
        <f t="shared" si="22"/>
        <v>1050</v>
      </c>
      <c r="F87" s="8">
        <v>40970</v>
      </c>
      <c r="G87" s="6">
        <f t="shared" si="23"/>
        <v>3</v>
      </c>
      <c r="H87" s="6">
        <f t="shared" si="24"/>
        <v>2012</v>
      </c>
      <c r="I87" s="6" t="str">
        <f t="shared" si="25"/>
        <v>3 / 2012</v>
      </c>
      <c r="J87" s="6" t="str">
        <f t="shared" si="26"/>
        <v>sexta-feira</v>
      </c>
      <c r="K87" s="6" t="str">
        <f>VLOOKUP(A87,[1]RELACIONAMENTOS!$A$1:$C$4,MATCH($K$1,[1]RELACIONAMENTOS!$A$1:$C$1,0),0)</f>
        <v>Coopercarga</v>
      </c>
      <c r="L87" s="6" t="str">
        <f>VLOOKUP(A87,[1]RELACIONAMENTOS!A:C,3,0)</f>
        <v>Fernando</v>
      </c>
      <c r="M87" s="6" t="str">
        <f>VLOOKUP(B87,[1]RELACIONAMENTOS!$E$2:$F$5,2,0)</f>
        <v>Maria</v>
      </c>
      <c r="N87" s="6" t="e">
        <f>VLOOKUP(B87,[1]RELACIONAMENTOS!$E$2:'[1]RELACIONAMENTOS'!H87:I90,2,0)</f>
        <v>#REF!</v>
      </c>
      <c r="O87" s="6" t="str">
        <f>IFERROR(VLOOKUP(A87,[1]RELACIONAMENTOS!$K$2:$L$4,2,0),"PRODUTO NÃO ENCONTRADO")</f>
        <v>PRODUTO NÃO ENCONTRADO</v>
      </c>
      <c r="P87" s="6"/>
      <c r="Q87" s="6" t="str">
        <f t="shared" si="27"/>
        <v>meta atingida</v>
      </c>
      <c r="R87" s="6" t="str">
        <f t="shared" si="28"/>
        <v>meta não atingida</v>
      </c>
      <c r="S87" s="6" t="str">
        <f t="shared" si="29"/>
        <v>alguma atingida</v>
      </c>
      <c r="T87" s="6" t="str">
        <f t="shared" si="30"/>
        <v>nem todas</v>
      </c>
      <c r="U87" s="6" t="str">
        <f>IF(E87&gt;=1000,"FRETE NA PROMOCAO",VLOOKUP(B87,[1]RELACIONAMENTOS!$N$2:$O$5,2,1))</f>
        <v>FRETE NA PROMOCAO</v>
      </c>
      <c r="V87" s="6" t="str">
        <f t="shared" si="31"/>
        <v>3%</v>
      </c>
      <c r="W87" s="7">
        <f t="shared" si="32"/>
        <v>0.06</v>
      </c>
      <c r="X87" s="6"/>
    </row>
    <row r="88" spans="1:24" x14ac:dyDescent="0.25">
      <c r="A88" s="6" t="s">
        <v>2</v>
      </c>
      <c r="B88" s="6" t="s">
        <v>3</v>
      </c>
      <c r="C88" s="6">
        <v>100</v>
      </c>
      <c r="D88" s="10">
        <v>1.5</v>
      </c>
      <c r="E88" s="9">
        <f t="shared" si="22"/>
        <v>150</v>
      </c>
      <c r="F88" s="8">
        <v>40971</v>
      </c>
      <c r="G88" s="6">
        <f t="shared" si="23"/>
        <v>3</v>
      </c>
      <c r="H88" s="6">
        <f t="shared" si="24"/>
        <v>2012</v>
      </c>
      <c r="I88" s="6" t="str">
        <f t="shared" si="25"/>
        <v>3 / 2012</v>
      </c>
      <c r="J88" s="6" t="str">
        <f t="shared" si="26"/>
        <v>sábado</v>
      </c>
      <c r="K88" s="6" t="str">
        <f>VLOOKUP(A88,[1]RELACIONAMENTOS!$A$1:$C$4,MATCH($K$1,[1]RELACIONAMENTOS!$A$1:$C$1,0),0)</f>
        <v>Coopercarga</v>
      </c>
      <c r="L88" s="6" t="str">
        <f>VLOOKUP(A88,[1]RELACIONAMENTOS!A:C,3,0)</f>
        <v>Fernando</v>
      </c>
      <c r="M88" s="6" t="str">
        <f>VLOOKUP(B88,[1]RELACIONAMENTOS!$E$2:$F$5,2,0)</f>
        <v>Maria</v>
      </c>
      <c r="N88" s="6" t="e">
        <f>VLOOKUP(B88,[1]RELACIONAMENTOS!$E$2:'[1]RELACIONAMENTOS'!H88:I91,2,0)</f>
        <v>#REF!</v>
      </c>
      <c r="O88" s="6" t="str">
        <f>IFERROR(VLOOKUP(A88,[1]RELACIONAMENTOS!$K$2:$L$4,2,0),"PRODUTO NÃO ENCONTRADO")</f>
        <v>PRODUTO NÃO ENCONTRADO</v>
      </c>
      <c r="P88" s="6"/>
      <c r="Q88" s="6" t="str">
        <f t="shared" si="27"/>
        <v>meta não atingida</v>
      </c>
      <c r="R88" s="6" t="str">
        <f t="shared" si="28"/>
        <v>meta não atingida</v>
      </c>
      <c r="S88" s="6" t="str">
        <f t="shared" si="29"/>
        <v>nenhuma atingida</v>
      </c>
      <c r="T88" s="6" t="str">
        <f t="shared" si="30"/>
        <v>nem todas</v>
      </c>
      <c r="U88" s="6">
        <f>IF(E88&gt;=1000,"FRETE NA PROMOCAO",VLOOKUP(B88,[1]RELACIONAMENTOS!$N$2:$O$5,2,1))</f>
        <v>150</v>
      </c>
      <c r="V88" s="6" t="str">
        <f t="shared" si="31"/>
        <v>1%</v>
      </c>
      <c r="W88" s="7">
        <f t="shared" si="32"/>
        <v>0.01</v>
      </c>
      <c r="X88" s="6"/>
    </row>
    <row r="89" spans="1:24" x14ac:dyDescent="0.25">
      <c r="A89" s="6" t="s">
        <v>2</v>
      </c>
      <c r="B89" s="6" t="s">
        <v>0</v>
      </c>
      <c r="C89" s="6">
        <v>10</v>
      </c>
      <c r="D89" s="10">
        <v>3</v>
      </c>
      <c r="E89" s="9">
        <f t="shared" si="22"/>
        <v>30</v>
      </c>
      <c r="F89" s="8">
        <v>40972</v>
      </c>
      <c r="G89" s="6">
        <f t="shared" si="23"/>
        <v>3</v>
      </c>
      <c r="H89" s="6">
        <f t="shared" si="24"/>
        <v>2012</v>
      </c>
      <c r="I89" s="6" t="str">
        <f t="shared" si="25"/>
        <v>3 / 2012</v>
      </c>
      <c r="J89" s="6" t="str">
        <f t="shared" si="26"/>
        <v>domingo</v>
      </c>
      <c r="K89" s="6" t="str">
        <f>VLOOKUP(A89,[1]RELACIONAMENTOS!$A$1:$C$4,MATCH($K$1,[1]RELACIONAMENTOS!$A$1:$C$1,0),0)</f>
        <v>Coopercarga</v>
      </c>
      <c r="L89" s="6" t="str">
        <f>VLOOKUP(A89,[1]RELACIONAMENTOS!A:C,3,0)</f>
        <v>Fernando</v>
      </c>
      <c r="M89" s="6" t="str">
        <f>VLOOKUP(B89,[1]RELACIONAMENTOS!$E$2:$F$5,2,0)</f>
        <v>João</v>
      </c>
      <c r="N89" s="6" t="e">
        <f>VLOOKUP(B89,[1]RELACIONAMENTOS!$E$2:'[1]RELACIONAMENTOS'!H89:I92,2,0)</f>
        <v>#REF!</v>
      </c>
      <c r="O89" s="6" t="str">
        <f>IFERROR(VLOOKUP(A89,[1]RELACIONAMENTOS!$K$2:$L$4,2,0),"PRODUTO NÃO ENCONTRADO")</f>
        <v>PRODUTO NÃO ENCONTRADO</v>
      </c>
      <c r="P89" s="6"/>
      <c r="Q89" s="6" t="str">
        <f t="shared" si="27"/>
        <v>meta não atingida</v>
      </c>
      <c r="R89" s="6" t="str">
        <f t="shared" si="28"/>
        <v>meta não atingida</v>
      </c>
      <c r="S89" s="6" t="str">
        <f t="shared" si="29"/>
        <v>nenhuma atingida</v>
      </c>
      <c r="T89" s="6" t="str">
        <f t="shared" si="30"/>
        <v>nem todas</v>
      </c>
      <c r="U89" s="6">
        <f>IF(E89&gt;=1000,"FRETE NA PROMOCAO",VLOOKUP(B89,[1]RELACIONAMENTOS!$N$2:$O$5,2,1))</f>
        <v>230</v>
      </c>
      <c r="V89" s="6" t="str">
        <f t="shared" si="31"/>
        <v>1%</v>
      </c>
      <c r="W89" s="7">
        <f t="shared" si="32"/>
        <v>0.01</v>
      </c>
      <c r="X89" s="6"/>
    </row>
    <row r="90" spans="1:24" x14ac:dyDescent="0.25">
      <c r="A90" s="14" t="s">
        <v>1</v>
      </c>
      <c r="B90" s="14" t="s">
        <v>0</v>
      </c>
      <c r="C90" s="14">
        <v>20</v>
      </c>
      <c r="D90" s="13">
        <v>3</v>
      </c>
      <c r="E90" s="12">
        <f t="shared" si="22"/>
        <v>60</v>
      </c>
      <c r="F90" s="11">
        <v>40973</v>
      </c>
      <c r="G90" s="6">
        <f t="shared" si="23"/>
        <v>3</v>
      </c>
      <c r="H90" s="6">
        <f t="shared" si="24"/>
        <v>2012</v>
      </c>
      <c r="I90" s="6" t="str">
        <f t="shared" si="25"/>
        <v>3 / 2012</v>
      </c>
      <c r="J90" s="6" t="str">
        <f t="shared" si="26"/>
        <v>segunda-feira</v>
      </c>
      <c r="K90" s="6" t="str">
        <f>VLOOKUP(A90,[1]RELACIONAMENTOS!$A$1:$C$4,MATCH($K$1,[1]RELACIONAMENTOS!$A$1:$C$1,0),0)</f>
        <v>ABC REMÉDIOS</v>
      </c>
      <c r="L90" s="6" t="str">
        <f>VLOOKUP(A90,[1]RELACIONAMENTOS!A:C,3,0)</f>
        <v>Talita</v>
      </c>
      <c r="M90" s="6" t="str">
        <f>VLOOKUP(B90,[1]RELACIONAMENTOS!$E$2:$F$5,2,0)</f>
        <v>João</v>
      </c>
      <c r="N90" s="6" t="e">
        <f>VLOOKUP(B90,[1]RELACIONAMENTOS!$E$2:'[1]RELACIONAMENTOS'!H90:I93,2,0)</f>
        <v>#REF!</v>
      </c>
      <c r="O90" s="6">
        <f>IFERROR(VLOOKUP(A90,[1]RELACIONAMENTOS!$K$2:$L$4,2,0),"PRODUTO NÃO ENCONTRADO")</f>
        <v>789123456</v>
      </c>
      <c r="P90" s="6"/>
      <c r="Q90" s="6" t="str">
        <f t="shared" si="27"/>
        <v>meta não atingida</v>
      </c>
      <c r="R90" s="6" t="str">
        <f t="shared" si="28"/>
        <v>meta não atingida</v>
      </c>
      <c r="S90" s="6" t="str">
        <f t="shared" si="29"/>
        <v>nenhuma atingida</v>
      </c>
      <c r="T90" s="6" t="str">
        <f t="shared" si="30"/>
        <v>nem todas</v>
      </c>
      <c r="U90" s="6">
        <f>IF(E90&gt;=1000,"FRETE NA PROMOCAO",VLOOKUP(B90,[1]RELACIONAMENTOS!$N$2:$O$5,2,1))</f>
        <v>230</v>
      </c>
      <c r="V90" s="6" t="str">
        <f t="shared" si="31"/>
        <v>1%</v>
      </c>
      <c r="W90" s="7">
        <f t="shared" si="32"/>
        <v>0.01</v>
      </c>
      <c r="X90" s="6"/>
    </row>
    <row r="91" spans="1:24" x14ac:dyDescent="0.25">
      <c r="A91" s="14" t="s">
        <v>1</v>
      </c>
      <c r="B91" s="14" t="s">
        <v>0</v>
      </c>
      <c r="C91" s="14">
        <v>20</v>
      </c>
      <c r="D91" s="13">
        <v>3</v>
      </c>
      <c r="E91" s="12">
        <f t="shared" si="22"/>
        <v>60</v>
      </c>
      <c r="F91" s="11">
        <v>40974</v>
      </c>
      <c r="G91" s="6">
        <f t="shared" si="23"/>
        <v>3</v>
      </c>
      <c r="H91" s="6">
        <f t="shared" si="24"/>
        <v>2012</v>
      </c>
      <c r="I91" s="6" t="str">
        <f t="shared" si="25"/>
        <v>3 / 2012</v>
      </c>
      <c r="J91" s="6" t="str">
        <f t="shared" si="26"/>
        <v>terça-feira</v>
      </c>
      <c r="K91" s="6" t="str">
        <f>VLOOKUP(A91,[1]RELACIONAMENTOS!$A$1:$C$4,MATCH($K$1,[1]RELACIONAMENTOS!$A$1:$C$1,0),0)</f>
        <v>ABC REMÉDIOS</v>
      </c>
      <c r="L91" s="6" t="str">
        <f>VLOOKUP(A91,[1]RELACIONAMENTOS!A:C,3,0)</f>
        <v>Talita</v>
      </c>
      <c r="M91" s="6" t="str">
        <f>VLOOKUP(B91,[1]RELACIONAMENTOS!$E$2:$F$5,2,0)</f>
        <v>João</v>
      </c>
      <c r="N91" s="6" t="e">
        <f>VLOOKUP(B91,[1]RELACIONAMENTOS!$E$2:'[1]RELACIONAMENTOS'!H91:I94,2,0)</f>
        <v>#REF!</v>
      </c>
      <c r="O91" s="6">
        <f>IFERROR(VLOOKUP(A91,[1]RELACIONAMENTOS!$K$2:$L$4,2,0),"PRODUTO NÃO ENCONTRADO")</f>
        <v>789123456</v>
      </c>
      <c r="P91" s="6"/>
      <c r="Q91" s="6" t="str">
        <f t="shared" si="27"/>
        <v>meta não atingida</v>
      </c>
      <c r="R91" s="6" t="str">
        <f t="shared" si="28"/>
        <v>meta não atingida</v>
      </c>
      <c r="S91" s="6" t="str">
        <f t="shared" si="29"/>
        <v>nenhuma atingida</v>
      </c>
      <c r="T91" s="6" t="str">
        <f t="shared" si="30"/>
        <v>nem todas</v>
      </c>
      <c r="U91" s="6">
        <f>IF(E91&gt;=1000,"FRETE NA PROMOCAO",VLOOKUP(B91,[1]RELACIONAMENTOS!$N$2:$O$5,2,1))</f>
        <v>230</v>
      </c>
      <c r="V91" s="6" t="str">
        <f t="shared" si="31"/>
        <v>1%</v>
      </c>
      <c r="W91" s="7">
        <f t="shared" si="32"/>
        <v>0.01</v>
      </c>
      <c r="X91" s="6"/>
    </row>
    <row r="92" spans="1:24" x14ac:dyDescent="0.25">
      <c r="A92" s="6" t="s">
        <v>1</v>
      </c>
      <c r="B92" s="6" t="s">
        <v>0</v>
      </c>
      <c r="C92" s="6">
        <v>500</v>
      </c>
      <c r="D92" s="10">
        <v>1.5</v>
      </c>
      <c r="E92" s="9">
        <f t="shared" si="22"/>
        <v>750</v>
      </c>
      <c r="F92" s="8">
        <v>40975</v>
      </c>
      <c r="G92" s="6">
        <f t="shared" si="23"/>
        <v>3</v>
      </c>
      <c r="H92" s="6">
        <f t="shared" si="24"/>
        <v>2012</v>
      </c>
      <c r="I92" s="6" t="str">
        <f t="shared" si="25"/>
        <v>3 / 2012</v>
      </c>
      <c r="J92" s="6" t="str">
        <f t="shared" si="26"/>
        <v>quarta-feira</v>
      </c>
      <c r="K92" s="6" t="str">
        <f>VLOOKUP(A92,[1]RELACIONAMENTOS!$A$1:$C$4,MATCH($K$1,[1]RELACIONAMENTOS!$A$1:$C$1,0),0)</f>
        <v>ABC REMÉDIOS</v>
      </c>
      <c r="L92" s="6" t="str">
        <f>VLOOKUP(A92,[1]RELACIONAMENTOS!A:C,3,0)</f>
        <v>Talita</v>
      </c>
      <c r="M92" s="6" t="str">
        <f>VLOOKUP(B92,[1]RELACIONAMENTOS!$E$2:$F$5,2,0)</f>
        <v>João</v>
      </c>
      <c r="N92" s="6" t="e">
        <f>VLOOKUP(B92,[1]RELACIONAMENTOS!$E$2:'[1]RELACIONAMENTOS'!H92:I95,2,0)</f>
        <v>#REF!</v>
      </c>
      <c r="O92" s="6">
        <f>IFERROR(VLOOKUP(A92,[1]RELACIONAMENTOS!$K$2:$L$4,2,0),"PRODUTO NÃO ENCONTRADO")</f>
        <v>789123456</v>
      </c>
      <c r="P92" s="6"/>
      <c r="Q92" s="6" t="str">
        <f t="shared" si="27"/>
        <v>meta atingida</v>
      </c>
      <c r="R92" s="6" t="str">
        <f t="shared" si="28"/>
        <v>meta atingida</v>
      </c>
      <c r="S92" s="6" t="str">
        <f t="shared" si="29"/>
        <v>alguma atingida</v>
      </c>
      <c r="T92" s="6" t="str">
        <f t="shared" si="30"/>
        <v>todas atingidas</v>
      </c>
      <c r="U92" s="6">
        <f>IF(E92&gt;=1000,"FRETE NA PROMOCAO",VLOOKUP(B92,[1]RELACIONAMENTOS!$N$2:$O$5,2,1))</f>
        <v>230</v>
      </c>
      <c r="V92" s="6" t="str">
        <f t="shared" si="31"/>
        <v>2%</v>
      </c>
      <c r="W92" s="7">
        <f t="shared" si="32"/>
        <v>0.04</v>
      </c>
      <c r="X92" s="6"/>
    </row>
    <row r="94" spans="1:24" x14ac:dyDescent="0.25">
      <c r="F94" s="5"/>
    </row>
  </sheetData>
  <dataConsolidate/>
  <mergeCells count="2">
    <mergeCell ref="Z2:AA2"/>
    <mergeCell ref="AD2:AF2"/>
  </mergeCells>
  <printOptions horizontalCentered="1" verticalCentered="1"/>
  <pageMargins left="0.51181102362204722" right="0.51181102362204722" top="0.78740157480314965" bottom="0.78740157480314965" header="0.31496062992125984" footer="0.31496062992125984"/>
  <pageSetup paperSize="9" scale="72" fitToWidth="0" fitToHeight="0" orientation="portrait" horizontalDpi="300" verticalDpi="300" r:id="rId1"/>
  <rowBreaks count="1" manualBreakCount="1">
    <brk id="46" max="23" man="1"/>
  </rowBreaks>
  <colBreaks count="2" manualBreakCount="2">
    <brk id="6" max="91" man="1"/>
    <brk id="12" max="1048575" man="1"/>
  </colBreaks>
  <drawing r:id="rId2"/>
  <tableParts count="1"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3:C8"/>
  <sheetViews>
    <sheetView showGridLines="0" workbookViewId="0">
      <selection activeCell="C22" sqref="C22"/>
    </sheetView>
  </sheetViews>
  <sheetFormatPr defaultRowHeight="16.5" x14ac:dyDescent="0.3"/>
  <cols>
    <col min="1" max="1" width="18" style="40" bestFit="1" customWidth="1"/>
    <col min="2" max="2" width="22.5703125" style="40" bestFit="1" customWidth="1"/>
    <col min="3" max="3" width="23.5703125" style="40" bestFit="1" customWidth="1"/>
    <col min="4" max="16384" width="9.140625" style="40"/>
  </cols>
  <sheetData>
    <row r="3" spans="1:3" x14ac:dyDescent="0.3">
      <c r="A3" s="39" t="s">
        <v>47</v>
      </c>
      <c r="B3" s="40" t="s">
        <v>49</v>
      </c>
      <c r="C3" s="40" t="s">
        <v>50</v>
      </c>
    </row>
    <row r="4" spans="1:3" x14ac:dyDescent="0.3">
      <c r="A4" s="41" t="s">
        <v>3</v>
      </c>
      <c r="B4" s="42">
        <v>6480</v>
      </c>
      <c r="C4" s="43">
        <v>0.13799124777734004</v>
      </c>
    </row>
    <row r="5" spans="1:3" x14ac:dyDescent="0.3">
      <c r="A5" s="41" t="s">
        <v>0</v>
      </c>
      <c r="B5" s="42">
        <v>9791.5</v>
      </c>
      <c r="C5" s="43">
        <v>0.34650070805694266</v>
      </c>
    </row>
    <row r="6" spans="1:3" x14ac:dyDescent="0.3">
      <c r="A6" s="41" t="s">
        <v>4</v>
      </c>
      <c r="B6" s="42">
        <v>12962</v>
      </c>
      <c r="C6" s="43">
        <v>0.62252579350291204</v>
      </c>
    </row>
    <row r="7" spans="1:3" x14ac:dyDescent="0.3">
      <c r="A7" s="41" t="s">
        <v>5</v>
      </c>
      <c r="B7" s="42">
        <v>17726</v>
      </c>
      <c r="C7" s="43">
        <v>1</v>
      </c>
    </row>
    <row r="8" spans="1:3" x14ac:dyDescent="0.3">
      <c r="A8" s="41" t="s">
        <v>48</v>
      </c>
      <c r="B8" s="42">
        <v>46959.5</v>
      </c>
      <c r="C8" s="43"/>
    </row>
  </sheetData>
  <pageMargins left="0.511811024" right="0.511811024" top="0.78740157499999996" bottom="0.78740157499999996" header="0.31496062000000002" footer="0.31496062000000002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7A6CA12E-DF58-4E8A-B580-D0E97E0AF156}">
  <ds:schemaRefs>
    <ds:schemaRef ds:uri="http://schemas.microsoft.com/PowerBIAdd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3</vt:i4>
      </vt:variant>
      <vt:variant>
        <vt:lpstr>Intervalos Nomeados</vt:lpstr>
      </vt:variant>
      <vt:variant>
        <vt:i4>3</vt:i4>
      </vt:variant>
    </vt:vector>
  </HeadingPairs>
  <TitlesOfParts>
    <vt:vector size="6" baseType="lpstr">
      <vt:lpstr>BEM VINDO</vt:lpstr>
      <vt:lpstr>Dados de Vendas</vt:lpstr>
      <vt:lpstr>PARETO</vt:lpstr>
      <vt:lpstr>'Dados de Vendas'!Area_de_impressao</vt:lpstr>
      <vt:lpstr>custo</vt:lpstr>
      <vt:lpstr>'Dados de Vendas'!Titulos_de_impressao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Sidney Moraes</dc:creator>
  <cp:lastModifiedBy>Felipe Timoti</cp:lastModifiedBy>
  <dcterms:created xsi:type="dcterms:W3CDTF">2017-02-06T11:46:45Z</dcterms:created>
  <dcterms:modified xsi:type="dcterms:W3CDTF">2019-06-03T21:21:34Z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8e3fa662-6349-4a22-bf43-e4e15943b821</vt:lpwstr>
  </property>
</Properties>
</file>